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qbsolcan-my.sharepoint.com/personal/ramona_hill_quorumsoftware_com/Documents/My Work/Various Input Files/v4.0 Template Files/Advanced Example/"/>
    </mc:Choice>
  </mc:AlternateContent>
  <xr:revisionPtr revIDLastSave="14" documentId="13_ncr:1_{6B3D1825-DB5D-4EFE-A01C-51EFCF2D04E7}" xr6:coauthVersionLast="47" xr6:coauthVersionMax="47" xr10:uidLastSave="{7B01332E-A816-4F33-8A40-77A119DA9CE5}"/>
  <bookViews>
    <workbookView xWindow="-108" yWindow="-108" windowWidth="23256" windowHeight="12576" tabRatio="720" xr2:uid="{00000000-000D-0000-FFFF-FFFF00000000}"/>
  </bookViews>
  <sheets>
    <sheet name="Expressions Guide" sheetId="14" r:id="rId1"/>
    <sheet name="p4 expressions" sheetId="5" r:id="rId2"/>
    <sheet name="ep parameters" sheetId="11" r:id="rId3"/>
    <sheet name="Sheet1" sheetId="12" r:id="rId4"/>
  </sheets>
  <externalReferences>
    <externalReference r:id="rId5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8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2560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2560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CAPEX_FIN_ROSTER">#REF!</definedName>
    <definedName name="Capital_Integrity_Management">#REF!</definedName>
    <definedName name="Diff_Natural_Gas">#REF!</definedName>
    <definedName name="Diff_NGL">#REF!</definedName>
    <definedName name="Diff_Oil">#REF!</definedName>
    <definedName name="Diff_SCO">#REF!</definedName>
    <definedName name="Expenses_Exploration_Expense">#REF!</definedName>
    <definedName name="Expenses_Fixed_Opex">#REF!</definedName>
    <definedName name="Expenses_GA">#REF!</definedName>
    <definedName name="Expenses_Variable_Unit_Opex">#REF!</definedName>
    <definedName name="Fin_BS_Start_PPE">#REF!</definedName>
    <definedName name="Inflation_Capital_Factor">#REF!</definedName>
    <definedName name="Inflation_Expense_Factor">#REF!</definedName>
    <definedName name="Pal_Workbook_GUID" hidden="1">"NCBSKNXFVDQQJA6NKTU6CRHQ"</definedName>
    <definedName name="PIIDataCompRange1" localSheetId="0">#REF!</definedName>
    <definedName name="PIIDataCompRange1">#REF!</definedName>
    <definedName name="PIIDataCompRange10" localSheetId="0">#REF!</definedName>
    <definedName name="PIIDataCompRange10">#REF!</definedName>
    <definedName name="PIIDataCompRange11" localSheetId="0">#REF!</definedName>
    <definedName name="PIIDataCompRange11">#REF!</definedName>
    <definedName name="PIIDataCompRange12" localSheetId="0">#REF!</definedName>
    <definedName name="PIIDataCompRange12">#REF!</definedName>
    <definedName name="PIIDataCompRange13" localSheetId="0">#REF!</definedName>
    <definedName name="PIIDataCompRange13">#REF!</definedName>
    <definedName name="PIIDataCompRange14" localSheetId="0">#REF!</definedName>
    <definedName name="PIIDataCompRange14">#REF!</definedName>
    <definedName name="PIIDataCompRange15" localSheetId="0">#REF!</definedName>
    <definedName name="PIIDataCompRange15">#REF!</definedName>
    <definedName name="PIIDataCompRange16" localSheetId="0">#REF!</definedName>
    <definedName name="PIIDataCompRange16">#REF!</definedName>
    <definedName name="PIIDataCompRange17" localSheetId="0">#REF!</definedName>
    <definedName name="PIIDataCompRange17">#REF!</definedName>
    <definedName name="PIIDataCompRange18" localSheetId="0">#REF!</definedName>
    <definedName name="PIIDataCompRange18">#REF!</definedName>
    <definedName name="PIIDataCompRange19" localSheetId="0">#REF!</definedName>
    <definedName name="PIIDataCompRange19">#REF!</definedName>
    <definedName name="PIIDataCompRange2" localSheetId="0">#REF!</definedName>
    <definedName name="PIIDataCompRange2">#REF!</definedName>
    <definedName name="PIIDataCompRange20" localSheetId="0">#REF!</definedName>
    <definedName name="PIIDataCompRange20">#REF!</definedName>
    <definedName name="PIIDataCompRange21" localSheetId="0">#REF!</definedName>
    <definedName name="PIIDataCompRange21">#REF!</definedName>
    <definedName name="PIIDataCompRange22" localSheetId="0">#REF!</definedName>
    <definedName name="PIIDataCompRange22">#REF!</definedName>
    <definedName name="PIIDataCompRange23" localSheetId="0">#REF!</definedName>
    <definedName name="PIIDataCompRange23">#REF!</definedName>
    <definedName name="PIIDataCompRange3" localSheetId="0">#REF!</definedName>
    <definedName name="PIIDataCompRange3">#REF!</definedName>
    <definedName name="PIIDataCompRange4" localSheetId="0">#REF!</definedName>
    <definedName name="PIIDataCompRange4">#REF!</definedName>
    <definedName name="PIIDataCompRange5" localSheetId="0">#REF!</definedName>
    <definedName name="PIIDataCompRange5">#REF!</definedName>
    <definedName name="PIIDataCompRange6" localSheetId="0">#REF!</definedName>
    <definedName name="PIIDataCompRange6">#REF!</definedName>
    <definedName name="PIIDataCompRange7" localSheetId="0">#REF!</definedName>
    <definedName name="PIIDataCompRange7">#REF!</definedName>
    <definedName name="PIIDataCompRange8" localSheetId="0">#REF!</definedName>
    <definedName name="PIIDataCompRange8">#REF!</definedName>
    <definedName name="PIIDataCompRange9" localSheetId="0">#REF!</definedName>
    <definedName name="PIIDataCompRange9">#REF!</definedName>
    <definedName name="PIIDataCompRangeMetric" localSheetId="0">#REF!</definedName>
    <definedName name="PIIDataCompRangeMetric">#REF!</definedName>
    <definedName name="PIIDataSumRangeNPV" localSheetId="0">#REF!</definedName>
    <definedName name="PIIDataSumRangeNPV">#REF!</definedName>
    <definedName name="PIIDataSumRangeTime1" localSheetId="0">#REF!</definedName>
    <definedName name="PIIDataSumRangeTime1">#REF!</definedName>
    <definedName name="PIIDataSumRangeTime10" localSheetId="0">#REF!</definedName>
    <definedName name="PIIDataSumRangeTime10">#REF!</definedName>
    <definedName name="PIIDataSumRangeTime11" localSheetId="0">#REF!</definedName>
    <definedName name="PIIDataSumRangeTime11">#REF!</definedName>
    <definedName name="PIIDataSumRangeTime12" localSheetId="0">#REF!</definedName>
    <definedName name="PIIDataSumRangeTime12">#REF!</definedName>
    <definedName name="PIIDataSumRangeTime13" localSheetId="0">#REF!</definedName>
    <definedName name="PIIDataSumRangeTime13">#REF!</definedName>
    <definedName name="PIIDataSumRangeTime14" localSheetId="0">#REF!</definedName>
    <definedName name="PIIDataSumRangeTime14">#REF!</definedName>
    <definedName name="PIIDataSumRangeTime15" localSheetId="0">#REF!</definedName>
    <definedName name="PIIDataSumRangeTime15">#REF!</definedName>
    <definedName name="PIIDataSumRangeTime16" localSheetId="0">#REF!</definedName>
    <definedName name="PIIDataSumRangeTime16">#REF!</definedName>
    <definedName name="PIIDataSumRangeTime17" localSheetId="0">#REF!</definedName>
    <definedName name="PIIDataSumRangeTime17">#REF!</definedName>
    <definedName name="PIIDataSumRangeTime18" localSheetId="0">#REF!</definedName>
    <definedName name="PIIDataSumRangeTime18">#REF!</definedName>
    <definedName name="PIIDataSumRangeTime19" localSheetId="0">#REF!</definedName>
    <definedName name="PIIDataSumRangeTime19">#REF!</definedName>
    <definedName name="PIIDataSumRangeTime2" localSheetId="0">#REF!</definedName>
    <definedName name="PIIDataSumRangeTime2">#REF!</definedName>
    <definedName name="PIIDataSumRangeTime20" localSheetId="0">#REF!</definedName>
    <definedName name="PIIDataSumRangeTime20">#REF!</definedName>
    <definedName name="PIIDataSumRangeTime21" localSheetId="0">#REF!</definedName>
    <definedName name="PIIDataSumRangeTime21">#REF!</definedName>
    <definedName name="PIIDataSumRangeTime22" localSheetId="0">#REF!</definedName>
    <definedName name="PIIDataSumRangeTime22">#REF!</definedName>
    <definedName name="PIIDataSumRangeTime23" localSheetId="0">#REF!</definedName>
    <definedName name="PIIDataSumRangeTime23">#REF!</definedName>
    <definedName name="PIIDataSumRangeTime24" localSheetId="0">#REF!</definedName>
    <definedName name="PIIDataSumRangeTime24">#REF!</definedName>
    <definedName name="PIIDataSumRangeTime25" localSheetId="0">#REF!</definedName>
    <definedName name="PIIDataSumRangeTime25">#REF!</definedName>
    <definedName name="PIIDataSumRangeTime26" localSheetId="0">#REF!</definedName>
    <definedName name="PIIDataSumRangeTime26">#REF!</definedName>
    <definedName name="PIIDataSumRangeTime27" localSheetId="0">#REF!</definedName>
    <definedName name="PIIDataSumRangeTime27">#REF!</definedName>
    <definedName name="PIIDataSumRangeTime28" localSheetId="0">#REF!</definedName>
    <definedName name="PIIDataSumRangeTime28">#REF!</definedName>
    <definedName name="PIIDataSumRangeTime29" localSheetId="0">#REF!</definedName>
    <definedName name="PIIDataSumRangeTime29">#REF!</definedName>
    <definedName name="PIIDataSumRangeTime3" localSheetId="0">#REF!</definedName>
    <definedName name="PIIDataSumRangeTime3">#REF!</definedName>
    <definedName name="PIIDataSumRangeTime30" localSheetId="0">#REF!</definedName>
    <definedName name="PIIDataSumRangeTime30">#REF!</definedName>
    <definedName name="PIIDataSumRangeTime31" localSheetId="0">#REF!</definedName>
    <definedName name="PIIDataSumRangeTime31">#REF!</definedName>
    <definedName name="PIIDataSumRangeTime32" localSheetId="0">#REF!</definedName>
    <definedName name="PIIDataSumRangeTime32">#REF!</definedName>
    <definedName name="PIIDataSumRangeTime33" localSheetId="0">#REF!</definedName>
    <definedName name="PIIDataSumRangeTime33">#REF!</definedName>
    <definedName name="PIIDataSumRangeTime34" localSheetId="0">#REF!</definedName>
    <definedName name="PIIDataSumRangeTime34">#REF!</definedName>
    <definedName name="PIIDataSumRangeTime35" localSheetId="0">#REF!</definedName>
    <definedName name="PIIDataSumRangeTime35">#REF!</definedName>
    <definedName name="PIIDataSumRangeTime36" localSheetId="0">#REF!</definedName>
    <definedName name="PIIDataSumRangeTime36">#REF!</definedName>
    <definedName name="PIIDataSumRangeTime37" localSheetId="0">#REF!</definedName>
    <definedName name="PIIDataSumRangeTime37">#REF!</definedName>
    <definedName name="PIIDataSumRangeTime38" localSheetId="0">#REF!</definedName>
    <definedName name="PIIDataSumRangeTime38">#REF!</definedName>
    <definedName name="PIIDataSumRangeTime39" localSheetId="0">#REF!</definedName>
    <definedName name="PIIDataSumRangeTime39">#REF!</definedName>
    <definedName name="PIIDataSumRangeTime4" localSheetId="0">#REF!</definedName>
    <definedName name="PIIDataSumRangeTime4">#REF!</definedName>
    <definedName name="PIIDataSumRangeTime40" localSheetId="0">#REF!</definedName>
    <definedName name="PIIDataSumRangeTime40">#REF!</definedName>
    <definedName name="PIIDataSumRangeTime41" localSheetId="0">#REF!</definedName>
    <definedName name="PIIDataSumRangeTime41">#REF!</definedName>
    <definedName name="PIIDataSumRangeTime42" localSheetId="0">#REF!</definedName>
    <definedName name="PIIDataSumRangeTime42">#REF!</definedName>
    <definedName name="PIIDataSumRangeTime43" localSheetId="0">#REF!</definedName>
    <definedName name="PIIDataSumRangeTime43">#REF!</definedName>
    <definedName name="PIIDataSumRangeTime44" localSheetId="0">#REF!</definedName>
    <definedName name="PIIDataSumRangeTime44">#REF!</definedName>
    <definedName name="PIIDataSumRangeTime5" localSheetId="0">#REF!</definedName>
    <definedName name="PIIDataSumRangeTime5">#REF!</definedName>
    <definedName name="PIIDataSumRangeTime6" localSheetId="0">#REF!</definedName>
    <definedName name="PIIDataSumRangeTime6">#REF!</definedName>
    <definedName name="PIIDataSumRangeTime7" localSheetId="0">#REF!</definedName>
    <definedName name="PIIDataSumRangeTime7">#REF!</definedName>
    <definedName name="PIIDataSumRangeTime8" localSheetId="0">#REF!</definedName>
    <definedName name="PIIDataSumRangeTime8">#REF!</definedName>
    <definedName name="PIIDataSumRangeTime9" localSheetId="0">#REF!</definedName>
    <definedName name="PIIDataSumRangeTime9">#REF!</definedName>
    <definedName name="Price_Natural_Gas">#REF!</definedName>
    <definedName name="Price_NGL">#REF!</definedName>
    <definedName name="Price_Oil">#REF!</definedName>
    <definedName name="Price_SCO">#REF!</definedName>
    <definedName name="PROD_ROSTER">#REF!</definedName>
    <definedName name="Reserves_Start_P1">#REF!</definedName>
    <definedName name="Reserves_Start_P2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yalties_Natural_Gas">#REF!</definedName>
    <definedName name="Royalties_NGL">#REF!</definedName>
    <definedName name="Royalties_Oil">#REF!</definedName>
    <definedName name="Royalties_SCO">#REF!</definedName>
    <definedName name="Severance_Natural_Gas">#REF!</definedName>
    <definedName name="Severance_NGL">#REF!</definedName>
    <definedName name="Severance_Oil">#REF!</definedName>
    <definedName name="Severance_SCO">#REF!</definedName>
    <definedName name="Taxation_Income_Tax">#REF!</definedName>
    <definedName name="WBABSINT">0.00001</definedName>
    <definedName name="WBBINIf_Logic1439">#REF!</definedName>
    <definedName name="WBBINIf_Logic2" localSheetId="0">#REF!</definedName>
    <definedName name="WBBINIf_Logic2">#REF!</definedName>
    <definedName name="WBBINIf_Logic3494" localSheetId="0">#REF!</definedName>
    <definedName name="WBBINIf_Logic3494">#REF!</definedName>
    <definedName name="WBBINIf_Logic6798" localSheetId="0">#REF!</definedName>
    <definedName name="WBBINIf_Logic6798">#REF!</definedName>
    <definedName name="WBBINIf_Logic6837" localSheetId="0">#REF!</definedName>
    <definedName name="WBBINIf_Logic6837">#REF!</definedName>
    <definedName name="WBBINIf_Logic6893" localSheetId="0">#REF!</definedName>
    <definedName name="WBBINIf_Logic6893">#REF!</definedName>
    <definedName name="WBBINIf_Logic6933" localSheetId="0">#REF!</definedName>
    <definedName name="WBBINIf_Logic6933">#REF!</definedName>
    <definedName name="WBBINIf_Logic6954" localSheetId="0">#REF!</definedName>
    <definedName name="WBBINIf_Logic6954">#REF!</definedName>
    <definedName name="WBBINIf_Logic6991" localSheetId="0">#REF!</definedName>
    <definedName name="WBBINIf_Logic6991">#REF!</definedName>
    <definedName name="WBBINIf_Logic7060" localSheetId="0">#REF!</definedName>
    <definedName name="WBBINIf_Logic7060">#REF!</definedName>
    <definedName name="WBBINIf_Logic7155" localSheetId="0">#REF!</definedName>
    <definedName name="WBBINIf_Logic7155">#REF!</definedName>
    <definedName name="WBBINIf_Logic7205" localSheetId="0">#REF!</definedName>
    <definedName name="WBBINIf_Logic7205">#REF!</definedName>
    <definedName name="WBGOFEATOL">0.00001</definedName>
    <definedName name="WBGOLINDEG">3</definedName>
    <definedName name="WBITOL">0.001</definedName>
    <definedName name="WBLSOLVER">1</definedName>
    <definedName name="WBMAX">#REF!</definedName>
    <definedName name="WBNLCRASH">1</definedName>
    <definedName name="WBNOPTTOL">0.07</definedName>
    <definedName name="WBRIT">0.008</definedName>
  </definedNames>
  <calcPr calcId="191028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7" i="5" l="1"/>
  <c r="F62" i="5"/>
  <c r="F211" i="5" l="1"/>
  <c r="F210" i="5"/>
  <c r="F202" i="5" a="1"/>
  <c r="F202" i="5" s="1"/>
  <c r="F114" i="5" l="1"/>
  <c r="F97" i="5" l="1" a="1"/>
  <c r="F97" i="5" s="1"/>
  <c r="F96" i="5" a="1"/>
  <c r="F96" i="5" s="1"/>
  <c r="F93" i="5"/>
  <c r="F95" i="5" a="1"/>
  <c r="F95" i="5" s="1"/>
  <c r="F94" i="5" a="1"/>
  <c r="F94" i="5" s="1"/>
  <c r="F101" i="5" a="1"/>
  <c r="F101" i="5" s="1"/>
  <c r="F201" i="5" l="1" a="1"/>
  <c r="F201" i="5" s="1"/>
  <c r="F200" i="5" a="1"/>
  <c r="F200" i="5" s="1"/>
  <c r="F198" i="5" a="1"/>
  <c r="F198" i="5" s="1"/>
  <c r="F199" i="5"/>
  <c r="F197" i="5" a="1"/>
  <c r="F197" i="5" s="1"/>
  <c r="F196" i="5"/>
  <c r="F195" i="5"/>
  <c r="F207" i="5" l="1"/>
  <c r="F206" i="5"/>
  <c r="F123" i="5"/>
  <c r="D108" i="5" l="1"/>
  <c r="F105" i="5" l="1"/>
  <c r="F104" i="5"/>
  <c r="F80" i="5"/>
  <c r="F55" i="5"/>
  <c r="F173" i="5"/>
  <c r="F172" i="5" a="1"/>
  <c r="F172" i="5" s="1"/>
  <c r="F171" i="5" a="1"/>
  <c r="F171" i="5" s="1"/>
  <c r="F56" i="5"/>
  <c r="F166" i="5" l="1"/>
  <c r="F162" i="5"/>
  <c r="D162" i="5" l="1"/>
  <c r="F156" i="5"/>
  <c r="F155" i="5"/>
  <c r="F153" i="5"/>
  <c r="F146" i="5"/>
  <c r="F145" i="5"/>
  <c r="F151" i="5"/>
  <c r="F157" i="5" l="1"/>
  <c r="F160" i="5" s="1"/>
  <c r="F140" i="5"/>
  <c r="F131" i="5"/>
  <c r="F170" i="5" s="1"/>
  <c r="D121" i="5" l="1"/>
  <c r="F86" i="5" l="1"/>
  <c r="F87" i="5"/>
  <c r="F85" i="5"/>
  <c r="F81" i="5"/>
  <c r="F92" i="5"/>
  <c r="F91" i="5"/>
  <c r="F116" i="5"/>
  <c r="F109" i="5"/>
  <c r="F88" i="5" l="1"/>
  <c r="F102" i="5" a="1"/>
  <c r="F102" i="5" s="1"/>
  <c r="F142" i="5" l="1"/>
  <c r="F144" i="5" s="1"/>
  <c r="F148" i="5" s="1"/>
  <c r="F208" i="5"/>
  <c r="F194" i="5"/>
  <c r="F193" i="5"/>
  <c r="F179" i="5" l="1"/>
  <c r="F178" i="5"/>
  <c r="F177" i="5"/>
  <c r="F176" i="5"/>
  <c r="F175" i="5"/>
  <c r="F191" i="5" l="1"/>
  <c r="F61" i="5"/>
  <c r="F60" i="5"/>
  <c r="F57" i="5"/>
  <c r="F184" i="5"/>
  <c r="F183" i="5"/>
  <c r="F182" i="5"/>
  <c r="F181" i="5"/>
  <c r="F180" i="5"/>
  <c r="F121" i="5"/>
  <c r="F108" i="5"/>
  <c r="F65" i="5" l="1"/>
  <c r="F68" i="5"/>
  <c r="F58" i="5"/>
  <c r="F117" i="5" s="1"/>
  <c r="F119" i="5" s="1"/>
  <c r="F70" i="5"/>
  <c r="F76" i="5" s="1"/>
  <c r="F66" i="5"/>
  <c r="F82" i="5"/>
  <c r="F63" i="5"/>
  <c r="F69" i="5"/>
  <c r="F189" i="5" l="1"/>
  <c r="F74" i="5"/>
  <c r="F186" i="5"/>
  <c r="F185" i="5"/>
  <c r="F188" i="5"/>
  <c r="F118" i="5"/>
  <c r="F124" i="5"/>
  <c r="F112" i="5"/>
  <c r="F113" i="5" s="1"/>
  <c r="F187" i="5"/>
  <c r="F71" i="5"/>
  <c r="F72" i="5" s="1"/>
  <c r="F75" i="5"/>
  <c r="F122" i="5"/>
  <c r="F192" i="5"/>
  <c r="F110" i="5"/>
  <c r="F111" i="5" s="1"/>
  <c r="F77" i="5" l="1"/>
  <c r="F78" i="5" s="1"/>
  <c r="F83" i="5" s="1"/>
  <c r="F90" i="5" s="1"/>
  <c r="F190" i="5"/>
  <c r="F125" i="5"/>
  <c r="F128" i="5" l="1"/>
  <c r="F129" i="5" s="1"/>
  <c r="F130" i="5" s="1"/>
  <c r="F133" i="5" s="1"/>
  <c r="F134" i="5" s="1"/>
  <c r="F136" i="5" s="1"/>
  <c r="F99" i="5"/>
  <c r="F100" i="5"/>
  <c r="F103" i="5"/>
  <c r="F126" i="5"/>
  <c r="F135" i="5" l="1"/>
  <c r="F138" i="5" s="1"/>
  <c r="F152" i="5"/>
  <c r="F154" i="5" s="1"/>
  <c r="F161" i="5" s="1"/>
  <c r="F139" i="5"/>
  <c r="F167" i="5"/>
  <c r="F168" i="5" s="1"/>
  <c r="F163" i="5" l="1"/>
  <c r="F164" i="5" s="1"/>
  <c r="F165" i="5" s="1"/>
  <c r="F141" i="5"/>
  <c r="F149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Carolina Diaz-Goano</author>
  </authors>
  <commentList>
    <comment ref="D1" authorId="0" shapeId="0" xr:uid="{29557D07-023A-4815-87C2-C8E6E87AE7B8}">
      <text>
        <r>
          <rPr>
            <b/>
            <sz val="9"/>
            <color indexed="81"/>
            <rFont val="Tahoma"/>
            <family val="2"/>
          </rPr>
          <t>Carolina Diaz-Goano:</t>
        </r>
        <r>
          <rPr>
            <sz val="9"/>
            <color indexed="81"/>
            <rFont val="Tahoma"/>
            <family val="2"/>
          </rPr>
          <t xml:space="preserve">
The </t>
        </r>
        <r>
          <rPr>
            <b/>
            <sz val="9"/>
            <color indexed="81"/>
            <rFont val="Tahoma"/>
            <family val="2"/>
          </rPr>
          <t>FYF</t>
        </r>
        <r>
          <rPr>
            <sz val="9"/>
            <color indexed="81"/>
            <rFont val="Tahoma"/>
            <family val="2"/>
          </rPr>
          <t xml:space="preserve"> can contain an expression but it cannot be referenced by other formulae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<sst xmlns="http://schemas.openxmlformats.org/spreadsheetml/2006/main" count="747" uniqueCount="347">
  <si>
    <t>Metric
 Type</t>
  </si>
  <si>
    <t>Metric Name</t>
  </si>
  <si>
    <t>FYF</t>
  </si>
  <si>
    <t>PT</t>
  </si>
  <si>
    <t>CT</t>
  </si>
  <si>
    <t>Attribute</t>
  </si>
  <si>
    <t>Characteristic</t>
  </si>
  <si>
    <t>Opportunity</t>
  </si>
  <si>
    <t>Outcome</t>
  </si>
  <si>
    <t>Time</t>
  </si>
  <si>
    <t>Fixture?</t>
  </si>
  <si>
    <t>Indicator?</t>
  </si>
  <si>
    <t>Hide?</t>
  </si>
  <si>
    <t>Scale by</t>
  </si>
  <si>
    <t>Disc</t>
  </si>
  <si>
    <t>Inf</t>
  </si>
  <si>
    <t>Base Factor</t>
  </si>
  <si>
    <t>[EMPTY]</t>
  </si>
  <si>
    <t>Input Metrics</t>
  </si>
  <si>
    <t>Opex 0001 Opex (Expenses - Fixed cost)</t>
  </si>
  <si>
    <t>Opex 0002 G&amp;A</t>
  </si>
  <si>
    <t>Cap 0001  Capex (Lease acquisition)</t>
  </si>
  <si>
    <t>Cap 0002 Capex (Drilling - Exploration)</t>
  </si>
  <si>
    <t>Cap 0003 Capex (Drilling - Development)</t>
  </si>
  <si>
    <t>Cap 0004 Capex (Completions)</t>
  </si>
  <si>
    <t>Cap 0005 Capex (Processing Facilities)</t>
  </si>
  <si>
    <t>Cap 0006 Capex (Abandonment/Decommissioning)</t>
  </si>
  <si>
    <t>Fin 0001 DD&amp;A</t>
  </si>
  <si>
    <t>Fin 0002 Tax Depreciation (CORPORATE)</t>
  </si>
  <si>
    <t>Act 0001 Rig Count</t>
  </si>
  <si>
    <t>Act 0002 Well Count</t>
  </si>
  <si>
    <t>Master Data for Opportunities</t>
  </si>
  <si>
    <t>Y</t>
  </si>
  <si>
    <t>OMD009 Inflation - Capital factor</t>
  </si>
  <si>
    <t>OMD010 Inflation - Expense factor</t>
  </si>
  <si>
    <t>MD Starting Reserve Balance</t>
  </si>
  <si>
    <t>MD Starting book Balance</t>
  </si>
  <si>
    <t>Master Data for Financials</t>
  </si>
  <si>
    <t>CMD 0005 Total Current Assets</t>
  </si>
  <si>
    <t>CMD 0010 Other Long Term Assets</t>
  </si>
  <si>
    <t>CMD 0012 Total Current Liabilities</t>
  </si>
  <si>
    <t>CMD 0017 Debt Repayments</t>
  </si>
  <si>
    <t>CMD 0020 Starting Retained Earnings Balance</t>
  </si>
  <si>
    <t>CMD 0035 EV/EBITDA multiplier</t>
  </si>
  <si>
    <t>MD Assumed Stock Price</t>
  </si>
  <si>
    <t>Wed0001 First Year Factor</t>
  </si>
  <si>
    <t>Wed0002 Second Year Factor</t>
  </si>
  <si>
    <t>Wed0003 Third Year Factor</t>
  </si>
  <si>
    <t>Wed0004 Forth Year Year Factor</t>
  </si>
  <si>
    <t>Wed0005 Fifth Year Factor</t>
  </si>
  <si>
    <t>Computed Metrics</t>
  </si>
  <si>
    <t>Production</t>
  </si>
  <si>
    <t>Reserve Cat</t>
  </si>
  <si>
    <t>PDP</t>
  </si>
  <si>
    <t>O</t>
  </si>
  <si>
    <t>MA|POS|PROB|PUD</t>
  </si>
  <si>
    <t>Revenue</t>
  </si>
  <si>
    <t>Royalty</t>
  </si>
  <si>
    <t>Onshore / Offshore</t>
  </si>
  <si>
    <t>Offshore</t>
  </si>
  <si>
    <t>0|1|2|3|4</t>
  </si>
  <si>
    <t>BTAX 0001 Revenue after Royalty</t>
  </si>
  <si>
    <t>Local Tax</t>
  </si>
  <si>
    <t>BTAX 0001 Revenue after Royalty and Local Tax</t>
  </si>
  <si>
    <t>Operating Expenses and Totals</t>
  </si>
  <si>
    <t>Capital</t>
  </si>
  <si>
    <t>BTAX Cash Flow, Etc.</t>
  </si>
  <si>
    <t>S</t>
  </si>
  <si>
    <t>BTAX 0022 Simply Discounted (S)</t>
  </si>
  <si>
    <t>Economic Limit Calcs- Not Used in Calculations- for Demo Purposes</t>
  </si>
  <si>
    <t>BTAX 0010 BTAX EL Via Max</t>
  </si>
  <si>
    <t>/Basin</t>
  </si>
  <si>
    <t>0|1|2|3|4|5|6|7|8|9</t>
  </si>
  <si>
    <t>BTAX 0012 Running Cum for finding EL</t>
  </si>
  <si>
    <t>BTAX 0014 "Up to Max" to flag EL</t>
  </si>
  <si>
    <t>BTAX 0016 "Correct" EL via "Up to Max"</t>
  </si>
  <si>
    <t>BTAX 0018 NPV MAX EL Mothod</t>
  </si>
  <si>
    <t>BTAX 0020  NPV EL "Correct" Method</t>
  </si>
  <si>
    <t>Reserves</t>
  </si>
  <si>
    <t>RES 0015 Resources MMBOE Annual Add</t>
  </si>
  <si>
    <t>PROB|POS</t>
  </si>
  <si>
    <t>RES 0015A Cum Resources MMBOE Annual Add</t>
  </si>
  <si>
    <t>RES 0016 Resources MMBOE</t>
  </si>
  <si>
    <t>Activity</t>
  </si>
  <si>
    <t>ACT 0002 Activity - US Rig Count</t>
  </si>
  <si>
    <t>Country</t>
  </si>
  <si>
    <t>USA</t>
  </si>
  <si>
    <t>Domestic</t>
  </si>
  <si>
    <t>N</t>
  </si>
  <si>
    <t>Book Depreciation</t>
  </si>
  <si>
    <t>DEP 0006 Book Dep - Percentage of P1 produced (%)  IF, Non-Linear</t>
  </si>
  <si>
    <t>/Country</t>
  </si>
  <si>
    <t>ATAX 0002 ATAX Cash Flow</t>
  </si>
  <si>
    <t>ATAX 0004 ATAX NPV</t>
  </si>
  <si>
    <t>Net Income</t>
  </si>
  <si>
    <t>CFS 0002 Restate Net Income</t>
  </si>
  <si>
    <t>CFS 0004 Add Back Book Deprecation</t>
  </si>
  <si>
    <t>CFS 0006 Decrease in Accounts receivable</t>
  </si>
  <si>
    <t>CFS 0010 Net Cash Flow From Operating Activities</t>
  </si>
  <si>
    <t>CFS 0012 Capital Expenditures</t>
  </si>
  <si>
    <t>CFS 0014 Other</t>
  </si>
  <si>
    <t>CFS 0016 Net Cash Flows from Investing Activities</t>
  </si>
  <si>
    <t>CFS 0018 Sale of Stock</t>
  </si>
  <si>
    <t>CFS 0020 Dividends Paid</t>
  </si>
  <si>
    <t>CFS 0022 Increase (decrease) in Debt</t>
  </si>
  <si>
    <t>CFS 0024 Net Cash Flows from Financing Activities</t>
  </si>
  <si>
    <t>CFS 0026 Net Increase (decrease) in Cash and Cash Equivilants</t>
  </si>
  <si>
    <t>Balance Sheet and Stock Price Modeling</t>
  </si>
  <si>
    <t>Stockholder's Equity</t>
  </si>
  <si>
    <t>Stock Price Estimate</t>
  </si>
  <si>
    <t>BS239 Financials - Stock Price Predictor - EV Factor</t>
  </si>
  <si>
    <t>BS245 Stock Price Prediction per share</t>
  </si>
  <si>
    <t>RPT 304 Counter</t>
  </si>
  <si>
    <t>RPT 305 Year 1 Counter Product</t>
  </si>
  <si>
    <t>RPT 306 Year 2 Counter Product</t>
  </si>
  <si>
    <t>RPT 307 Year 3 Counter Product</t>
  </si>
  <si>
    <t>RPT 308 Year 4 Counter Product</t>
  </si>
  <si>
    <t>RPT 309 Year 5 Counter Product</t>
  </si>
  <si>
    <t>RPT 310 Cum Counter 1</t>
  </si>
  <si>
    <t>RPT 311 Cum Counter 2</t>
  </si>
  <si>
    <t>RPT 312 Cum Counter 3</t>
  </si>
  <si>
    <t>RPT 313 Cum Counter 4</t>
  </si>
  <si>
    <t>RPT 314 Cum Counter 5</t>
  </si>
  <si>
    <t>RPT 315 Production by Year 1</t>
  </si>
  <si>
    <t>RPT 31Production by Year 2</t>
  </si>
  <si>
    <t>RPT 316 Production by Year 3</t>
  </si>
  <si>
    <t>RPT 317  Production by Year 4</t>
  </si>
  <si>
    <t>RPT 318  Production by Year 5</t>
  </si>
  <si>
    <t>RPT 319  R/P</t>
  </si>
  <si>
    <t>RPT 320 DPI</t>
  </si>
  <si>
    <t>RPT 321 Total Cost</t>
  </si>
  <si>
    <t>RPT 322 Cost Function</t>
  </si>
  <si>
    <t>RPT 323 Discounted Capital Spending</t>
  </si>
  <si>
    <t>RPT 325 Inflate BTAX Cash Flow</t>
  </si>
  <si>
    <t>RPT 327 Cum Inflate BTAX Cash Flow</t>
  </si>
  <si>
    <t>RPT 329 Inflate BTAX Cash Flow SF</t>
  </si>
  <si>
    <t>RPT 333 BTAX Discounted Cash Flow</t>
  </si>
  <si>
    <t>RPT 331 BTAX Discounted Cash Flow Default</t>
  </si>
  <si>
    <t xml:space="preserve">RPT 335 Prior CF "O" Level </t>
  </si>
  <si>
    <t>RPT 337 Prior CF "S" Level</t>
  </si>
  <si>
    <t>RPT 339 Pg</t>
  </si>
  <si>
    <t>Custom Dependencies and Conditions</t>
  </si>
  <si>
    <t>CD0001 Counter First Year</t>
  </si>
  <si>
    <t>CD0005 Conter All Years</t>
  </si>
  <si>
    <t>CD0010 No more than X Intl start in a year</t>
  </si>
  <si>
    <t>CD0015 No more than X  Int'l Total</t>
  </si>
  <si>
    <t>CD0020 Country Investment Commitment</t>
  </si>
  <si>
    <t>Country A</t>
  </si>
  <si>
    <t>TST0001 Blank Test</t>
  </si>
  <si>
    <t>Reserves for Class (MBOE)</t>
  </si>
  <si>
    <t>Cum Capital for XY</t>
  </si>
  <si>
    <t>Notes:</t>
  </si>
  <si>
    <t>Functionality</t>
  </si>
  <si>
    <t>Metric Type</t>
  </si>
  <si>
    <t>Metric type</t>
  </si>
  <si>
    <t>Name of a given metric</t>
  </si>
  <si>
    <t>Tag</t>
  </si>
  <si>
    <t>Time period for which the formula is applicable</t>
  </si>
  <si>
    <t>Descriptors</t>
  </si>
  <si>
    <t>N/R scaled by optimization weighting result. Default = "R"</t>
  </si>
  <si>
    <r>
      <t xml:space="preserve">Expression for first time period. The </t>
    </r>
    <r>
      <rPr>
        <b/>
        <sz val="11"/>
        <color theme="1"/>
        <rFont val="Calibri"/>
        <family val="2"/>
        <scheme val="minor"/>
      </rPr>
      <t>FYF</t>
    </r>
    <r>
      <rPr>
        <sz val="11"/>
        <color theme="1"/>
        <rFont val="Calibri"/>
        <family val="2"/>
        <scheme val="minor"/>
      </rPr>
      <t xml:space="preserve"> can contain an expression but it cannot be referenced by other formulae</t>
    </r>
  </si>
  <si>
    <t>Expressions</t>
  </si>
  <si>
    <t>Expression/reference for current time period</t>
  </si>
  <si>
    <r>
      <rPr>
        <i/>
        <sz val="8"/>
        <color theme="1"/>
        <rFont val="Calibri"/>
        <family val="2"/>
        <scheme val="minor"/>
      </rPr>
      <t>Aux</t>
    </r>
    <r>
      <rPr>
        <b/>
        <sz val="11"/>
        <color theme="1"/>
        <rFont val="Calibri"/>
        <family val="2"/>
        <scheme val="minor"/>
      </rPr>
      <t xml:space="preserve">
Constant 
Name</t>
    </r>
  </si>
  <si>
    <r>
      <rPr>
        <i/>
        <sz val="8"/>
        <color theme="1"/>
        <rFont val="Calibri"/>
        <family val="2"/>
        <scheme val="minor"/>
      </rPr>
      <t>Aux</t>
    </r>
    <r>
      <rPr>
        <b/>
        <sz val="11"/>
        <color theme="1"/>
        <rFont val="Calibri"/>
        <family val="2"/>
        <scheme val="minor"/>
      </rPr>
      <t xml:space="preserve">
Constant 
Value 1</t>
    </r>
  </si>
  <si>
    <r>
      <rPr>
        <i/>
        <sz val="8"/>
        <color theme="1"/>
        <rFont val="Calibri"/>
        <family val="2"/>
        <scheme val="minor"/>
      </rPr>
      <t>Aux</t>
    </r>
    <r>
      <rPr>
        <b/>
        <sz val="11"/>
        <color theme="1"/>
        <rFont val="Calibri"/>
        <family val="2"/>
        <scheme val="minor"/>
      </rPr>
      <t xml:space="preserve">
Constant 
Value 2</t>
    </r>
  </si>
  <si>
    <r>
      <rPr>
        <i/>
        <sz val="8"/>
        <color theme="1"/>
        <rFont val="Calibri"/>
        <family val="2"/>
        <scheme val="minor"/>
      </rPr>
      <t>Aux</t>
    </r>
    <r>
      <rPr>
        <b/>
        <sz val="11"/>
        <color theme="1"/>
        <rFont val="Calibri"/>
        <family val="2"/>
        <scheme val="minor"/>
      </rPr>
      <t xml:space="preserve">
Constant 
Value 3</t>
    </r>
    <r>
      <rPr>
        <sz val="11"/>
        <color theme="1"/>
        <rFont val="Calibri"/>
        <family val="2"/>
        <scheme val="minor"/>
      </rPr>
      <t/>
    </r>
  </si>
  <si>
    <t>Gas to BOE</t>
  </si>
  <si>
    <t>Days per year</t>
  </si>
  <si>
    <t>Thousands to millions</t>
  </si>
  <si>
    <t>IDC Rate</t>
  </si>
  <si>
    <t>IDC Expensed</t>
  </si>
  <si>
    <t>IDC Year 1</t>
  </si>
  <si>
    <t>IDC Year 2</t>
  </si>
  <si>
    <t>IDC Year 3</t>
  </si>
  <si>
    <t>IDC Year 4</t>
  </si>
  <si>
    <t>IDC Year 5</t>
  </si>
  <si>
    <t>IDC Year 6</t>
  </si>
  <si>
    <t>TDC Year 1</t>
  </si>
  <si>
    <t>TDC Year 2</t>
  </si>
  <si>
    <t>TDC Year 3</t>
  </si>
  <si>
    <t>TDC Year 4</t>
  </si>
  <si>
    <t>TDC Year 5</t>
  </si>
  <si>
    <t>TDC Year 6</t>
  </si>
  <si>
    <t>TDC Year 7</t>
  </si>
  <si>
    <t>TDC Year 8</t>
  </si>
  <si>
    <t>TP1</t>
  </si>
  <si>
    <t>TP2</t>
  </si>
  <si>
    <t>TP3</t>
  </si>
  <si>
    <t>TP4</t>
  </si>
  <si>
    <t>TP5</t>
  </si>
  <si>
    <t>TP6</t>
  </si>
  <si>
    <t>TP7</t>
  </si>
  <si>
    <t>TP8</t>
  </si>
  <si>
    <t>TP9</t>
  </si>
  <si>
    <t>TP10</t>
  </si>
  <si>
    <t>TP11</t>
  </si>
  <si>
    <t>TP12</t>
  </si>
  <si>
    <t xml:space="preserve">Computed Metric 1 </t>
  </si>
  <si>
    <t>Computed Metric 2</t>
  </si>
  <si>
    <t>Computed Metric 3</t>
  </si>
  <si>
    <t>Unit</t>
  </si>
  <si>
    <t>Prod 0001 Production (Oil)</t>
  </si>
  <si>
    <t>mbbl</t>
  </si>
  <si>
    <t>Prod 0002 Production (NGL)</t>
  </si>
  <si>
    <t>Prod 0003 Production (Natural Gas)</t>
  </si>
  <si>
    <t>mmcf</t>
  </si>
  <si>
    <t xml:space="preserve">Res 0001 Reserve Adds </t>
  </si>
  <si>
    <t>$MM</t>
  </si>
  <si>
    <t>MMBOE</t>
  </si>
  <si>
    <t>OMD001 Price - Oil</t>
  </si>
  <si>
    <t>$/bbl</t>
  </si>
  <si>
    <t>OMD002 Price - NGL</t>
  </si>
  <si>
    <t>OMD003 Price - Natural gas</t>
  </si>
  <si>
    <t>$/mmcf</t>
  </si>
  <si>
    <t>OMD005 Differential - Oil</t>
  </si>
  <si>
    <t>OMD006 Differential - NGL</t>
  </si>
  <si>
    <t>OMD007 Differential - Natural gas</t>
  </si>
  <si>
    <t>OMD011 Severance - Oil</t>
  </si>
  <si>
    <t>OMD012 Severance - NGL</t>
  </si>
  <si>
    <t>OMD013 Severance - Natural gas</t>
  </si>
  <si>
    <t>OMD015 Royalties - Oil</t>
  </si>
  <si>
    <t>OMD016 Royalties - NGL</t>
  </si>
  <si>
    <t>OMD017 Royalties - Natural gas</t>
  </si>
  <si>
    <t>OMD019 Taxes - Income Tax</t>
  </si>
  <si>
    <t>CMD001 US Income Tax</t>
  </si>
  <si>
    <t>CMD 0015 Starting Debt Balance</t>
  </si>
  <si>
    <t>MM</t>
  </si>
  <si>
    <t>CMD 0030 Starting outstanding common shares balance</t>
  </si>
  <si>
    <t>CMD 0040 Interest on debt</t>
  </si>
  <si>
    <t>CMD037 Dividend per share</t>
  </si>
  <si>
    <t>$/share</t>
  </si>
  <si>
    <t>Description</t>
  </si>
  <si>
    <t>p4 Expressions
v4.0+</t>
  </si>
  <si>
    <t>Input Metric or Computed Metric. **Must be the first column</t>
  </si>
  <si>
    <t>Unit Label</t>
  </si>
  <si>
    <t>Filters</t>
  </si>
  <si>
    <r>
      <t xml:space="preserve">Value of the attribute to filter by; use with </t>
    </r>
    <r>
      <rPr>
        <b/>
        <sz val="11"/>
        <color theme="1"/>
        <rFont val="Calibri"/>
        <family val="2"/>
        <scheme val="minor"/>
      </rPr>
      <t>Attribute</t>
    </r>
    <r>
      <rPr>
        <sz val="11"/>
        <color theme="1"/>
        <rFont val="Calibri"/>
        <family val="2"/>
        <scheme val="minor"/>
      </rPr>
      <t xml:space="preserve"> column</t>
    </r>
  </si>
  <si>
    <t>Level</t>
  </si>
  <si>
    <r>
      <t>Level of aggregation prior to calculation - Outcome (O), Opportunity (P), Scenario (S), or one or more group levels using /</t>
    </r>
    <r>
      <rPr>
        <i/>
        <sz val="11"/>
        <color theme="1"/>
        <rFont val="Calibri"/>
        <family val="2"/>
        <scheme val="minor"/>
      </rPr>
      <t xml:space="preserve">AttributeName </t>
    </r>
    <r>
      <rPr>
        <sz val="11"/>
        <color theme="1"/>
        <rFont val="Calibri"/>
        <family val="2"/>
        <scheme val="minor"/>
      </rPr>
      <t>syntax</t>
    </r>
    <r>
      <rPr>
        <i/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>Default is S.</t>
    </r>
  </si>
  <si>
    <t>Indicates Master Data (does not time shift).</t>
  </si>
  <si>
    <t>Y = scalar / indicator (ie Total). Default (blank) = time series</t>
  </si>
  <si>
    <t>(Y) Hides the metric from display in dashboards.</t>
  </si>
  <si>
    <t>Total</t>
  </si>
  <si>
    <t>TotalDisc</t>
  </si>
  <si>
    <t>TotalInf</t>
  </si>
  <si>
    <t>CumSum</t>
  </si>
  <si>
    <t>CumSumDisc</t>
  </si>
  <si>
    <t>CumSumInf</t>
  </si>
  <si>
    <t>New in v4.0. Reference to the inflated CumSum (uses Annual Inflation Rate defined in Details/Settings)</t>
  </si>
  <si>
    <t>PROD 0004 Non-Base Production Rate</t>
  </si>
  <si>
    <t>PROD 0006 Total Production Rate</t>
  </si>
  <si>
    <t>PROD 0008 Annual Production Volume</t>
  </si>
  <si>
    <t>REV 0002 Revenue - Crude and Condensate</t>
  </si>
  <si>
    <t>REV 0004 Revenue - NGL</t>
  </si>
  <si>
    <t>REV 0006 Revenue - Natural Gas</t>
  </si>
  <si>
    <t>REV 0008 Revenue  - Total</t>
  </si>
  <si>
    <t>ROY 0001 Royaly Crude and Condensate Offshore</t>
  </si>
  <si>
    <t>ROY 0002 Royalty - Crude and Condensate</t>
  </si>
  <si>
    <t>ROY 0004 Royalty - NGL</t>
  </si>
  <si>
    <t>ROY 0006 Royalty - Natural Gas</t>
  </si>
  <si>
    <t>ROY 008 Royalty - Total</t>
  </si>
  <si>
    <t>LT 0002 Severance Tax - Crude and Condensate</t>
  </si>
  <si>
    <t>LT 0004 Severance Tax - NGL</t>
  </si>
  <si>
    <t>LT 0006 Severance Tax- Natural Gas</t>
  </si>
  <si>
    <t>LT 0008 Severance Tax - Total</t>
  </si>
  <si>
    <t>EXP 0002 Expenses - Operating Cost</t>
  </si>
  <si>
    <t>EXP 0004 Expenses - G&amp;A</t>
  </si>
  <si>
    <t>EXP 0008 Expenses - Total</t>
  </si>
  <si>
    <t>CF 0002 Total Operating Cash Flow</t>
  </si>
  <si>
    <t>CAP 0012 Investment - Total Exploration and Appraisal</t>
  </si>
  <si>
    <t>CAP 0014 Investment - Total Development</t>
  </si>
  <si>
    <t>CAP 0016 Investment- Abandonment -Calc</t>
  </si>
  <si>
    <t>CAP 0018 Capital - Total</t>
  </si>
  <si>
    <t>BTAX 0002 Cash Flow - BTAX</t>
  </si>
  <si>
    <t>BTAX 0004 Cum 3YR BTAX</t>
  </si>
  <si>
    <t>BTAX 0008 - NPV BTAX</t>
  </si>
  <si>
    <t>PROD 0002 Base Production Rate</t>
  </si>
  <si>
    <t>BTAX 0012  NPV BTAX Custom (S)</t>
  </si>
  <si>
    <t>BTAX 0010  NPV BTAX Custom (O)</t>
  </si>
  <si>
    <t>BTAX 0024 Simply Discounted (O)</t>
  </si>
  <si>
    <t>MBOEPD</t>
  </si>
  <si>
    <t xml:space="preserve">$MM </t>
  </si>
  <si>
    <t>RES 0008 Reserves - P1 - Beginning</t>
  </si>
  <si>
    <t>RES 0010 Reserves - P1 - Adds</t>
  </si>
  <si>
    <t>RES 0012 Reserves - Production</t>
  </si>
  <si>
    <t>RES 0014 Reserves - P1 - Ending</t>
  </si>
  <si>
    <t>ACT 0006 Activity - International Production</t>
  </si>
  <si>
    <t>DEP 0002 Book Dep - Beginning Book Net PP&amp;E</t>
  </si>
  <si>
    <t>DEP 0004 Book Dep - Capital Placed-In-Service</t>
  </si>
  <si>
    <t>DEP 0010 Book Dep - Ending Book Net PP&amp;E</t>
  </si>
  <si>
    <t>Federal Taxes</t>
  </si>
  <si>
    <t>Tax 0001 Taxible Income</t>
  </si>
  <si>
    <t>Tax 0002 Income Tax</t>
  </si>
  <si>
    <t>NI 0002 Restate ATAX CF</t>
  </si>
  <si>
    <t>NI 0004 Add Capex Back to ATAX</t>
  </si>
  <si>
    <t xml:space="preserve">Cash Flow Statement </t>
  </si>
  <si>
    <t>BS209 Financials - Balance Sheet - Total Current Assets</t>
  </si>
  <si>
    <t>BS210 Financials - Balance Sheet - Property, Plant, and Equipment, less: Accumulated DD&amp;A</t>
  </si>
  <si>
    <t>BS212 Financials - Balance Sheet - Other Non-Current Assets</t>
  </si>
  <si>
    <t>BS213 Financials - Balance Sheet - Total Assets</t>
  </si>
  <si>
    <t>BS215 Financials - Balance Sheet - Current Liabilities</t>
  </si>
  <si>
    <t>BS217 Financials - Balance Sheet - Debt repayments</t>
  </si>
  <si>
    <t>BS221 Financials - Balance Sheet - Total Current Liabilities</t>
  </si>
  <si>
    <t xml:space="preserve">BS228 Financials - Balance Sheet - Total Debt </t>
  </si>
  <si>
    <t>BS230 Financials - Balance Sheet - Deferred Tax Liabilities</t>
  </si>
  <si>
    <t>BS233 Financials - Balance Sheet - Total Liabilities</t>
  </si>
  <si>
    <t>BS234 Financials - Balance Sheet - Stockholder's Equity Par Value</t>
  </si>
  <si>
    <t>BS235 Financials - Balance Sheet - Treasury Stock</t>
  </si>
  <si>
    <t>BS237 Financials - Balance Sheet - Total Stockholder' Equity</t>
  </si>
  <si>
    <t>BS238 Financials - Balance Sheet - Total Liabilities &amp; Stockholders' Equity</t>
  </si>
  <si>
    <t>BS240 Financials - Stock Price Predictor - EV</t>
  </si>
  <si>
    <t>Reporting and Misc.</t>
  </si>
  <si>
    <t>RPT 0005 ATAX NPV10</t>
  </si>
  <si>
    <t>RPT 0010 ATAX NPV8</t>
  </si>
  <si>
    <t>RPT 0015 ATAX NPV10 10 Year</t>
  </si>
  <si>
    <t>RPT 303 Cum 3-year invest</t>
  </si>
  <si>
    <t>RES 0004 Reserves - Total Cumulative Production (Alternate Reserve Add Function)</t>
  </si>
  <si>
    <t>DEP 0008 Book Dep - Depreciation Expense Non-Linear</t>
  </si>
  <si>
    <t>NI 0006 Net Income Non-Linear</t>
  </si>
  <si>
    <t>NI 0008 Net Income Linear</t>
  </si>
  <si>
    <t>BS236 (I) Financials - Balance Sheet - Income Reinvested In Business</t>
  </si>
  <si>
    <t>By Country</t>
  </si>
  <si>
    <t>Don't Use in an Optimization</t>
  </si>
  <si>
    <t>Do Not Use for Optimization</t>
  </si>
  <si>
    <t>ACT 0008 Activity - Liquids to total production %- If statement</t>
  </si>
  <si>
    <t>ACT 0010 Activity - International Share of Production % Non-Linear</t>
  </si>
  <si>
    <t>BTAX 0006 - Cum 5YR BTAX</t>
  </si>
  <si>
    <t>Finish the list with one empty line.</t>
  </si>
  <si>
    <t>No duplicate metric names.</t>
  </si>
  <si>
    <t>List all input metrics needed by comput.ed metrics</t>
  </si>
  <si>
    <t>Master data metrics should be indicated as Fixture.</t>
  </si>
  <si>
    <t>CMD 0025 Starting treasury stock balance</t>
  </si>
  <si>
    <t>Reference for prior time period</t>
  </si>
  <si>
    <r>
      <t xml:space="preserve">Attribute to be used as a filter; use together with </t>
    </r>
    <r>
      <rPr>
        <b/>
        <sz val="11"/>
        <color theme="1"/>
        <rFont val="Calibri"/>
        <family val="2"/>
        <scheme val="minor"/>
      </rPr>
      <t>Characteristic</t>
    </r>
    <r>
      <rPr>
        <sz val="11"/>
        <color theme="1"/>
        <rFont val="Calibri"/>
        <family val="2"/>
        <scheme val="minor"/>
      </rPr>
      <t xml:space="preserve"> and Level = O or P</t>
    </r>
  </si>
  <si>
    <t>Name of the opportunity to filter by; Level = O or P</t>
  </si>
  <si>
    <t>Name of the outcome to filter by; Level = O</t>
  </si>
  <si>
    <t>Renamed in v4.0. Reference to the total cumulative of all time periods. Typically an indicator.</t>
  </si>
  <si>
    <t>Built-in shortcuts for common special functions.</t>
  </si>
  <si>
    <t>Renamed in v4.0. Reference to the total cumulative discounted.  Typically an indicator.</t>
  </si>
  <si>
    <t>Renamed in v4.0. Reference to the total cumulative inflated. Typically an indicator.</t>
  </si>
  <si>
    <t>Reference to the Discounted metric in each time period.</t>
  </si>
  <si>
    <t>Reference to the inflated metric in each time period.</t>
  </si>
  <si>
    <t>New in v4.0. Reference to the running cumulative sum for each time period. Usually a time series.</t>
  </si>
  <si>
    <t>New in v4.0. Reference to the discounted CumSum (uses Annual Discount Rate defined in Details/Settings). Usually a time series.</t>
  </si>
  <si>
    <t>https://documentation.aucerna.app/portfolio/Topics/ExpressionsandDataCreation/Writing%20Expressions/Special%20Functions.htm</t>
  </si>
  <si>
    <t>Column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</si>
</sst>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#,###.00"/>
    <numFmt numFmtId="167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22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80000"/>
      <name val="Calibri"/>
      <family val="2"/>
    </font>
    <font>
      <b/>
      <sz val="14"/>
      <color theme="1"/>
      <name val="Calibri"/>
      <family val="2"/>
      <scheme val="minor"/>
    </font>
    <font>
      <b/>
      <sz val="18"/>
      <color theme="0" tint="-4.9989318521683403E-2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C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78963C"/>
        <bgColor indexed="64"/>
      </patternFill>
    </fill>
    <fill>
      <patternFill patternType="solid">
        <fgColor rgb="FFE6DCF0"/>
        <bgColor indexed="64"/>
      </patternFill>
    </fill>
    <fill>
      <patternFill patternType="solid">
        <fgColor rgb="FFFABE8C"/>
        <bgColor indexed="64"/>
      </patternFill>
    </fill>
    <fill>
      <patternFill patternType="solid">
        <fgColor rgb="FFFAE6D7"/>
        <bgColor indexed="64"/>
      </patternFill>
    </fill>
    <fill>
      <patternFill patternType="solid">
        <fgColor rgb="FF91CDDC"/>
        <bgColor indexed="64"/>
      </patternFill>
    </fill>
    <fill>
      <patternFill patternType="solid">
        <fgColor rgb="FFD7F0F0"/>
        <bgColor indexed="64"/>
      </patternFill>
    </fill>
    <fill>
      <patternFill patternType="solid">
        <fgColor rgb="FFDCF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2" borderId="0" applyNumberFormat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2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ont="0" applyFill="0" applyBorder="0" applyAlignment="0">
      <protection locked="0"/>
    </xf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6" fillId="0" borderId="0"/>
    <xf numFmtId="43" fontId="1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227">
    <xf numFmtId="0" fontId="0" fillId="0" borderId="0" xfId="0"/>
    <xf numFmtId="0" fontId="0" fillId="4" borderId="1" xfId="0" applyFill="1" applyBorder="1" applyAlignment="1">
      <alignment horizontal="center"/>
    </xf>
    <xf numFmtId="0" fontId="8" fillId="0" borderId="0" xfId="0" applyFont="1" applyAlignment="1">
      <alignment horizontal="left" vertical="top"/>
    </xf>
    <xf numFmtId="39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4" borderId="2" xfId="0" applyFill="1" applyBorder="1" applyAlignment="1">
      <alignment horizontal="center"/>
    </xf>
    <xf numFmtId="164" fontId="0" fillId="4" borderId="1" xfId="10" applyFon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4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2" fillId="6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/>
    </xf>
    <xf numFmtId="0" fontId="0" fillId="0" borderId="1" xfId="0" applyBorder="1"/>
    <xf numFmtId="0" fontId="14" fillId="7" borderId="3" xfId="10" applyNumberFormat="1" applyFont="1" applyFill="1" applyBorder="1" applyAlignment="1">
      <alignment horizontal="center"/>
    </xf>
    <xf numFmtId="2" fontId="0" fillId="4" borderId="1" xfId="10" applyNumberFormat="1" applyFont="1" applyFill="1" applyBorder="1" applyAlignment="1">
      <alignment horizontal="center"/>
    </xf>
    <xf numFmtId="2" fontId="0" fillId="4" borderId="3" xfId="10" applyNumberFormat="1" applyFont="1" applyFill="1" applyBorder="1" applyAlignment="1">
      <alignment horizontal="center"/>
    </xf>
    <xf numFmtId="2" fontId="9" fillId="4" borderId="2" xfId="0" applyNumberFormat="1" applyFont="1" applyFill="1" applyBorder="1" applyAlignment="1">
      <alignment horizontal="center"/>
    </xf>
    <xf numFmtId="2" fontId="9" fillId="4" borderId="1" xfId="10" applyNumberFormat="1" applyFont="1" applyFill="1" applyBorder="1" applyAlignment="1">
      <alignment horizontal="center"/>
    </xf>
    <xf numFmtId="2" fontId="9" fillId="4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0" fillId="0" borderId="8" xfId="0" applyBorder="1"/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167" fontId="0" fillId="4" borderId="1" xfId="10" applyNumberFormat="1" applyFont="1" applyFill="1" applyBorder="1" applyAlignment="1">
      <alignment horizontal="center"/>
    </xf>
    <xf numFmtId="0" fontId="0" fillId="13" borderId="1" xfId="0" applyFill="1" applyBorder="1"/>
    <xf numFmtId="0" fontId="15" fillId="13" borderId="1" xfId="0" applyFont="1" applyFill="1" applyBorder="1"/>
    <xf numFmtId="164" fontId="0" fillId="4" borderId="3" xfId="10" applyFont="1" applyFill="1" applyBorder="1" applyAlignment="1">
      <alignment horizontal="center"/>
    </xf>
    <xf numFmtId="0" fontId="4" fillId="0" borderId="1" xfId="0" applyFont="1" applyBorder="1"/>
    <xf numFmtId="0" fontId="9" fillId="4" borderId="3" xfId="0" applyFont="1" applyFill="1" applyBorder="1" applyAlignment="1">
      <alignment horizontal="center"/>
    </xf>
    <xf numFmtId="164" fontId="0" fillId="4" borderId="3" xfId="0" applyNumberFormat="1" applyFill="1" applyBorder="1" applyAlignment="1">
      <alignment horizontal="center"/>
    </xf>
    <xf numFmtId="43" fontId="0" fillId="4" borderId="1" xfId="1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0" fillId="0" borderId="3" xfId="1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3" fontId="0" fillId="4" borderId="1" xfId="0" applyNumberForma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3" xfId="0" applyBorder="1"/>
    <xf numFmtId="0" fontId="0" fillId="15" borderId="2" xfId="0" applyFill="1" applyBorder="1"/>
    <xf numFmtId="0" fontId="0" fillId="15" borderId="1" xfId="0" applyFill="1" applyBorder="1"/>
    <xf numFmtId="0" fontId="0" fillId="17" borderId="1" xfId="0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15" fillId="19" borderId="2" xfId="0" applyFont="1" applyFill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15" fillId="0" borderId="2" xfId="0" applyFont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2" fontId="0" fillId="4" borderId="4" xfId="10" applyNumberFormat="1" applyFont="1" applyFill="1" applyBorder="1" applyAlignment="1">
      <alignment horizontal="center"/>
    </xf>
    <xf numFmtId="0" fontId="0" fillId="0" borderId="13" xfId="0" applyBorder="1"/>
    <xf numFmtId="0" fontId="0" fillId="4" borderId="13" xfId="0" applyFill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2" fontId="0" fillId="4" borderId="13" xfId="10" applyNumberFormat="1" applyFont="1" applyFill="1" applyBorder="1" applyAlignment="1">
      <alignment horizontal="center"/>
    </xf>
    <xf numFmtId="0" fontId="0" fillId="0" borderId="14" xfId="0" applyBorder="1"/>
    <xf numFmtId="0" fontId="0" fillId="14" borderId="1" xfId="0" applyFill="1" applyBorder="1"/>
    <xf numFmtId="0" fontId="15" fillId="14" borderId="1" xfId="0" applyFont="1" applyFill="1" applyBorder="1"/>
    <xf numFmtId="0" fontId="0" fillId="4" borderId="8" xfId="0" applyFill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164" fontId="0" fillId="4" borderId="8" xfId="0" applyNumberForma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2" fontId="0" fillId="4" borderId="8" xfId="10" applyNumberFormat="1" applyFont="1" applyFill="1" applyBorder="1" applyAlignment="1">
      <alignment horizontal="center"/>
    </xf>
    <xf numFmtId="0" fontId="0" fillId="16" borderId="1" xfId="0" applyFill="1" applyBorder="1"/>
    <xf numFmtId="2" fontId="0" fillId="0" borderId="1" xfId="10" applyNumberFormat="1" applyFont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15" fillId="14" borderId="3" xfId="0" applyFont="1" applyFill="1" applyBorder="1"/>
    <xf numFmtId="0" fontId="15" fillId="0" borderId="3" xfId="0" applyFont="1" applyBorder="1" applyAlignment="1">
      <alignment horizontal="center"/>
    </xf>
    <xf numFmtId="2" fontId="0" fillId="4" borderId="3" xfId="0" applyNumberFormat="1" applyFill="1" applyBorder="1" applyAlignment="1">
      <alignment horizontal="center"/>
    </xf>
    <xf numFmtId="0" fontId="0" fillId="21" borderId="3" xfId="0" applyFill="1" applyBorder="1"/>
    <xf numFmtId="0" fontId="0" fillId="0" borderId="1" xfId="0" applyBorder="1" applyAlignment="1">
      <alignment horizontal="left"/>
    </xf>
    <xf numFmtId="164" fontId="15" fillId="0" borderId="3" xfId="10" applyFont="1" applyBorder="1" applyAlignment="1">
      <alignment horizontal="center"/>
    </xf>
    <xf numFmtId="0" fontId="15" fillId="17" borderId="2" xfId="0" applyFont="1" applyFill="1" applyBorder="1"/>
    <xf numFmtId="0" fontId="4" fillId="0" borderId="3" xfId="0" applyFont="1" applyBorder="1"/>
    <xf numFmtId="0" fontId="4" fillId="13" borderId="3" xfId="0" applyFont="1" applyFill="1" applyBorder="1"/>
    <xf numFmtId="0" fontId="0" fillId="4" borderId="2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164" fontId="0" fillId="4" borderId="1" xfId="10" applyFont="1" applyFill="1" applyBorder="1" applyAlignment="1">
      <alignment horizontal="left"/>
    </xf>
    <xf numFmtId="0" fontId="15" fillId="14" borderId="13" xfId="0" applyFont="1" applyFill="1" applyBorder="1"/>
    <xf numFmtId="2" fontId="0" fillId="4" borderId="13" xfId="0" applyNumberFormat="1" applyFill="1" applyBorder="1" applyAlignment="1">
      <alignment horizontal="center"/>
    </xf>
    <xf numFmtId="164" fontId="15" fillId="0" borderId="13" xfId="0" applyNumberFormat="1" applyFont="1" applyBorder="1" applyAlignment="1">
      <alignment horizontal="center"/>
    </xf>
    <xf numFmtId="0" fontId="0" fillId="4" borderId="1" xfId="10" applyNumberFormat="1" applyFont="1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0" fontId="0" fillId="0" borderId="4" xfId="0" applyBorder="1"/>
    <xf numFmtId="0" fontId="0" fillId="4" borderId="4" xfId="0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18" borderId="5" xfId="0" applyFill="1" applyBorder="1" applyAlignment="1">
      <alignment horizontal="left"/>
    </xf>
    <xf numFmtId="0" fontId="0" fillId="18" borderId="1" xfId="0" applyFill="1" applyBorder="1" applyAlignment="1">
      <alignment horizontal="right"/>
    </xf>
    <xf numFmtId="0" fontId="0" fillId="18" borderId="6" xfId="0" applyFill="1" applyBorder="1" applyAlignment="1">
      <alignment horizontal="right"/>
    </xf>
    <xf numFmtId="0" fontId="0" fillId="13" borderId="5" xfId="0" applyFill="1" applyBorder="1" applyAlignment="1">
      <alignment horizontal="left"/>
    </xf>
    <xf numFmtId="0" fontId="0" fillId="13" borderId="1" xfId="0" applyFill="1" applyBorder="1" applyAlignment="1">
      <alignment horizontal="right"/>
    </xf>
    <xf numFmtId="0" fontId="0" fillId="13" borderId="6" xfId="0" applyFill="1" applyBorder="1" applyAlignment="1">
      <alignment horizontal="right"/>
    </xf>
    <xf numFmtId="2" fontId="0" fillId="13" borderId="1" xfId="0" applyNumberFormat="1" applyFill="1" applyBorder="1" applyAlignment="1">
      <alignment horizontal="right"/>
    </xf>
    <xf numFmtId="0" fontId="0" fillId="23" borderId="5" xfId="0" applyFill="1" applyBorder="1" applyAlignment="1">
      <alignment horizontal="left"/>
    </xf>
    <xf numFmtId="0" fontId="0" fillId="23" borderId="1" xfId="0" applyFill="1" applyBorder="1" applyAlignment="1">
      <alignment horizontal="right"/>
    </xf>
    <xf numFmtId="0" fontId="0" fillId="23" borderId="6" xfId="0" applyFill="1" applyBorder="1" applyAlignment="1">
      <alignment horizontal="right"/>
    </xf>
    <xf numFmtId="39" fontId="0" fillId="23" borderId="5" xfId="0" applyNumberFormat="1" applyFill="1" applyBorder="1" applyAlignment="1">
      <alignment horizontal="left"/>
    </xf>
    <xf numFmtId="39" fontId="0" fillId="23" borderId="1" xfId="0" applyNumberFormat="1" applyFill="1" applyBorder="1"/>
    <xf numFmtId="0" fontId="0" fillId="23" borderId="1" xfId="0" applyFill="1" applyBorder="1"/>
    <xf numFmtId="3" fontId="0" fillId="23" borderId="6" xfId="0" applyNumberFormat="1" applyFill="1" applyBorder="1"/>
    <xf numFmtId="39" fontId="0" fillId="23" borderId="5" xfId="0" applyNumberFormat="1" applyFill="1" applyBorder="1"/>
    <xf numFmtId="164" fontId="0" fillId="4" borderId="4" xfId="1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15" borderId="8" xfId="0" applyFill="1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14" borderId="2" xfId="0" applyFill="1" applyBorder="1"/>
    <xf numFmtId="2" fontId="0" fillId="0" borderId="3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13" borderId="15" xfId="0" applyFill="1" applyBorder="1" applyAlignment="1">
      <alignment horizontal="left"/>
    </xf>
    <xf numFmtId="2" fontId="0" fillId="13" borderId="16" xfId="0" applyNumberFormat="1" applyFill="1" applyBorder="1" applyAlignment="1">
      <alignment horizontal="right"/>
    </xf>
    <xf numFmtId="0" fontId="0" fillId="13" borderId="16" xfId="0" applyFill="1" applyBorder="1" applyAlignment="1">
      <alignment horizontal="right"/>
    </xf>
    <xf numFmtId="0" fontId="0" fillId="13" borderId="17" xfId="0" applyFill="1" applyBorder="1" applyAlignment="1">
      <alignment horizontal="right"/>
    </xf>
    <xf numFmtId="39" fontId="0" fillId="23" borderId="7" xfId="0" applyNumberFormat="1" applyFill="1" applyBorder="1"/>
    <xf numFmtId="39" fontId="0" fillId="23" borderId="8" xfId="0" applyNumberFormat="1" applyFill="1" applyBorder="1"/>
    <xf numFmtId="0" fontId="0" fillId="23" borderId="8" xfId="0" applyFill="1" applyBorder="1"/>
    <xf numFmtId="3" fontId="0" fillId="23" borderId="9" xfId="0" applyNumberFormat="1" applyFill="1" applyBorder="1"/>
    <xf numFmtId="0" fontId="0" fillId="24" borderId="3" xfId="0" applyFill="1" applyBorder="1"/>
    <xf numFmtId="2" fontId="0" fillId="24" borderId="1" xfId="10" applyNumberFormat="1" applyFont="1" applyFill="1" applyBorder="1" applyAlignment="1">
      <alignment horizontal="center"/>
    </xf>
    <xf numFmtId="0" fontId="9" fillId="24" borderId="1" xfId="0" applyFont="1" applyFill="1" applyBorder="1" applyAlignment="1">
      <alignment horizontal="center"/>
    </xf>
    <xf numFmtId="0" fontId="0" fillId="24" borderId="3" xfId="0" applyFill="1" applyBorder="1" applyAlignment="1">
      <alignment horizontal="center"/>
    </xf>
    <xf numFmtId="164" fontId="0" fillId="24" borderId="1" xfId="10" applyFont="1" applyFill="1" applyBorder="1" applyAlignment="1">
      <alignment horizontal="center"/>
    </xf>
    <xf numFmtId="0" fontId="4" fillId="24" borderId="1" xfId="0" applyFont="1" applyFill="1" applyBorder="1" applyAlignment="1">
      <alignment horizontal="center"/>
    </xf>
    <xf numFmtId="0" fontId="4" fillId="24" borderId="3" xfId="0" applyFont="1" applyFill="1" applyBorder="1"/>
    <xf numFmtId="0" fontId="0" fillId="24" borderId="1" xfId="0" applyFill="1" applyBorder="1"/>
    <xf numFmtId="0" fontId="0" fillId="24" borderId="1" xfId="0" applyFill="1" applyBorder="1" applyAlignment="1">
      <alignment horizontal="center"/>
    </xf>
    <xf numFmtId="49" fontId="17" fillId="0" borderId="1" xfId="0" applyNumberFormat="1" applyFont="1" applyBorder="1" applyAlignment="1">
      <alignment horizontal="center"/>
    </xf>
    <xf numFmtId="0" fontId="4" fillId="22" borderId="1" xfId="0" applyFont="1" applyFill="1" applyBorder="1"/>
    <xf numFmtId="0" fontId="0" fillId="22" borderId="1" xfId="0" applyFill="1" applyBorder="1" applyAlignment="1">
      <alignment horizontal="center"/>
    </xf>
    <xf numFmtId="0" fontId="9" fillId="22" borderId="1" xfId="0" applyFont="1" applyFill="1" applyBorder="1" applyAlignment="1">
      <alignment horizontal="center"/>
    </xf>
    <xf numFmtId="2" fontId="0" fillId="22" borderId="1" xfId="0" applyNumberFormat="1" applyFill="1" applyBorder="1" applyAlignment="1">
      <alignment horizontal="center"/>
    </xf>
    <xf numFmtId="0" fontId="19" fillId="22" borderId="1" xfId="0" applyFont="1" applyFill="1" applyBorder="1"/>
    <xf numFmtId="0" fontId="4" fillId="0" borderId="0" xfId="0" applyFont="1"/>
    <xf numFmtId="2" fontId="0" fillId="4" borderId="8" xfId="0" applyNumberFormat="1" applyFill="1" applyBorder="1" applyAlignment="1">
      <alignment horizontal="center"/>
    </xf>
    <xf numFmtId="0" fontId="0" fillId="20" borderId="3" xfId="0" applyFill="1" applyBorder="1"/>
    <xf numFmtId="0" fontId="4" fillId="20" borderId="3" xfId="0" applyFont="1" applyFill="1" applyBorder="1"/>
    <xf numFmtId="0" fontId="0" fillId="17" borderId="3" xfId="0" applyFill="1" applyBorder="1"/>
    <xf numFmtId="0" fontId="4" fillId="17" borderId="3" xfId="0" applyFont="1" applyFill="1" applyBorder="1"/>
    <xf numFmtId="43" fontId="4" fillId="4" borderId="3" xfId="0" applyNumberFormat="1" applyFont="1" applyFill="1" applyBorder="1" applyAlignment="1">
      <alignment horizontal="center"/>
    </xf>
    <xf numFmtId="164" fontId="4" fillId="4" borderId="3" xfId="0" applyNumberFormat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0" fontId="4" fillId="21" borderId="3" xfId="0" applyFont="1" applyFill="1" applyBorder="1"/>
    <xf numFmtId="164" fontId="0" fillId="17" borderId="3" xfId="10" applyFont="1" applyFill="1" applyBorder="1" applyAlignment="1">
      <alignment horizontal="center"/>
    </xf>
    <xf numFmtId="0" fontId="0" fillId="26" borderId="1" xfId="0" applyFill="1" applyBorder="1"/>
    <xf numFmtId="43" fontId="0" fillId="4" borderId="3" xfId="0" applyNumberFormat="1" applyFill="1" applyBorder="1" applyAlignment="1">
      <alignment horizontal="center"/>
    </xf>
    <xf numFmtId="0" fontId="0" fillId="27" borderId="1" xfId="0" applyFill="1" applyBorder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0" fillId="15" borderId="3" xfId="0" applyFill="1" applyBorder="1"/>
    <xf numFmtId="0" fontId="0" fillId="0" borderId="0" xfId="0" applyAlignment="1">
      <alignment horizontal="left" vertical="top"/>
    </xf>
    <xf numFmtId="0" fontId="12" fillId="22" borderId="1" xfId="0" applyFont="1" applyFill="1" applyBorder="1"/>
    <xf numFmtId="0" fontId="0" fillId="13" borderId="3" xfId="0" applyFill="1" applyBorder="1"/>
    <xf numFmtId="0" fontId="0" fillId="13" borderId="2" xfId="0" applyFill="1" applyBorder="1"/>
    <xf numFmtId="0" fontId="18" fillId="0" borderId="21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2" fillId="6" borderId="21" xfId="0" applyFont="1" applyFill="1" applyBorder="1" applyAlignment="1">
      <alignment horizontal="center" wrapText="1"/>
    </xf>
    <xf numFmtId="0" fontId="13" fillId="6" borderId="21" xfId="0" applyFont="1" applyFill="1" applyBorder="1" applyAlignment="1">
      <alignment horizontal="left" wrapText="1"/>
    </xf>
    <xf numFmtId="0" fontId="13" fillId="6" borderId="21" xfId="0" applyFont="1" applyFill="1" applyBorder="1" applyAlignment="1">
      <alignment horizontal="center" vertical="center" wrapText="1"/>
    </xf>
    <xf numFmtId="0" fontId="4" fillId="10" borderId="21" xfId="0" applyFont="1" applyFill="1" applyBorder="1" applyAlignment="1">
      <alignment horizontal="center" wrapText="1"/>
    </xf>
    <xf numFmtId="0" fontId="0" fillId="10" borderId="21" xfId="0" applyFill="1" applyBorder="1" applyAlignment="1">
      <alignment horizontal="left" wrapText="1"/>
    </xf>
    <xf numFmtId="0" fontId="4" fillId="9" borderId="21" xfId="0" applyFont="1" applyFill="1" applyBorder="1" applyAlignment="1">
      <alignment horizontal="center" wrapText="1"/>
    </xf>
    <xf numFmtId="0" fontId="0" fillId="9" borderId="21" xfId="0" applyFill="1" applyBorder="1" applyAlignment="1">
      <alignment horizontal="left" wrapText="1"/>
    </xf>
    <xf numFmtId="0" fontId="4" fillId="8" borderId="21" xfId="0" applyFont="1" applyFill="1" applyBorder="1" applyAlignment="1">
      <alignment horizontal="center" wrapText="1"/>
    </xf>
    <xf numFmtId="0" fontId="0" fillId="8" borderId="21" xfId="0" applyFill="1" applyBorder="1" applyAlignment="1">
      <alignment horizontal="left" wrapText="1"/>
    </xf>
    <xf numFmtId="0" fontId="4" fillId="12" borderId="21" xfId="0" applyFont="1" applyFill="1" applyBorder="1" applyAlignment="1">
      <alignment horizontal="center" wrapText="1"/>
    </xf>
    <xf numFmtId="0" fontId="0" fillId="12" borderId="21" xfId="0" applyFill="1" applyBorder="1" applyAlignment="1">
      <alignment horizontal="left" wrapText="1"/>
    </xf>
    <xf numFmtId="0" fontId="4" fillId="11" borderId="21" xfId="0" applyFont="1" applyFill="1" applyBorder="1" applyAlignment="1">
      <alignment horizontal="center" wrapText="1"/>
    </xf>
    <xf numFmtId="0" fontId="4" fillId="12" borderId="2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4" fillId="11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10" borderId="21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 wrapText="1"/>
    </xf>
    <xf numFmtId="0" fontId="0" fillId="8" borderId="21" xfId="0" applyFill="1" applyBorder="1" applyAlignment="1">
      <alignment horizontal="center" vertical="center"/>
    </xf>
    <xf numFmtId="0" fontId="0" fillId="12" borderId="21" xfId="0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166" fontId="18" fillId="15" borderId="3" xfId="0" applyNumberFormat="1" applyFont="1" applyFill="1" applyBorder="1" applyAlignment="1">
      <alignment horizontal="center" vertical="center" textRotation="90"/>
    </xf>
    <xf numFmtId="166" fontId="18" fillId="15" borderId="4" xfId="0" applyNumberFormat="1" applyFont="1" applyFill="1" applyBorder="1" applyAlignment="1">
      <alignment horizontal="center" vertical="center" textRotation="90"/>
    </xf>
    <xf numFmtId="0" fontId="18" fillId="19" borderId="18" xfId="0" applyFont="1" applyFill="1" applyBorder="1" applyAlignment="1">
      <alignment horizontal="center" vertical="center" textRotation="90"/>
    </xf>
    <xf numFmtId="0" fontId="18" fillId="19" borderId="19" xfId="0" applyFont="1" applyFill="1" applyBorder="1" applyAlignment="1">
      <alignment horizontal="center" vertical="center" textRotation="90"/>
    </xf>
    <xf numFmtId="0" fontId="18" fillId="19" borderId="20" xfId="0" applyFont="1" applyFill="1" applyBorder="1" applyAlignment="1">
      <alignment horizontal="center" vertical="center" textRotation="90"/>
    </xf>
    <xf numFmtId="0" fontId="18" fillId="17" borderId="3" xfId="0" applyFont="1" applyFill="1" applyBorder="1" applyAlignment="1">
      <alignment horizontal="center" vertical="center" textRotation="90"/>
    </xf>
    <xf numFmtId="0" fontId="18" fillId="17" borderId="4" xfId="0" applyFont="1" applyFill="1" applyBorder="1" applyAlignment="1">
      <alignment horizontal="center" vertical="center" textRotation="90"/>
    </xf>
    <xf numFmtId="0" fontId="18" fillId="17" borderId="2" xfId="0" applyFont="1" applyFill="1" applyBorder="1" applyAlignment="1">
      <alignment horizontal="center" vertical="center" textRotation="90"/>
    </xf>
    <xf numFmtId="0" fontId="21" fillId="19" borderId="4" xfId="0" applyFont="1" applyFill="1" applyBorder="1" applyAlignment="1">
      <alignment horizontal="center" vertical="center" textRotation="90"/>
    </xf>
    <xf numFmtId="0" fontId="21" fillId="19" borderId="2" xfId="0" applyFont="1" applyFill="1" applyBorder="1" applyAlignment="1">
      <alignment horizontal="center" vertical="center" textRotation="90"/>
    </xf>
    <xf numFmtId="0" fontId="21" fillId="25" borderId="4" xfId="0" applyFont="1" applyFill="1" applyBorder="1" applyAlignment="1">
      <alignment horizontal="center" vertical="center" textRotation="90"/>
    </xf>
    <xf numFmtId="0" fontId="21" fillId="25" borderId="2" xfId="0" applyFont="1" applyFill="1" applyBorder="1" applyAlignment="1">
      <alignment horizontal="center" vertical="center" textRotation="90"/>
    </xf>
    <xf numFmtId="0" fontId="0" fillId="18" borderId="3" xfId="0" applyFill="1" applyBorder="1" applyAlignment="1">
      <alignment horizontal="center" vertical="center" textRotation="90" wrapText="1"/>
    </xf>
    <xf numFmtId="0" fontId="0" fillId="18" borderId="4" xfId="0" applyFill="1" applyBorder="1" applyAlignment="1">
      <alignment horizontal="center" vertical="center" textRotation="90" wrapText="1"/>
    </xf>
    <xf numFmtId="0" fontId="0" fillId="18" borderId="2" xfId="0" applyFill="1" applyBorder="1" applyAlignment="1">
      <alignment horizontal="center" vertical="center" textRotation="90" wrapText="1"/>
    </xf>
    <xf numFmtId="0" fontId="22" fillId="17" borderId="3" xfId="0" applyFont="1" applyFill="1" applyBorder="1" applyAlignment="1">
      <alignment horizontal="center" vertical="center" textRotation="90" wrapText="1"/>
    </xf>
    <xf numFmtId="0" fontId="22" fillId="17" borderId="4" xfId="0" applyFont="1" applyFill="1" applyBorder="1" applyAlignment="1">
      <alignment horizontal="center" vertical="center" textRotation="90" wrapText="1"/>
    </xf>
    <xf numFmtId="0" fontId="22" fillId="17" borderId="2" xfId="0" applyFont="1" applyFill="1" applyBorder="1" applyAlignment="1">
      <alignment horizontal="center" vertical="center" textRotation="90" wrapText="1"/>
    </xf>
    <xf numFmtId="0" fontId="26" fillId="0" borderId="0" xfId="16" applyAlignment="1">
      <alignment horizontal="left"/>
    </xf>
    <xf numFmtId="0" fontId="27" fillId="28" borderId="22" xfId="16" applyFont="1" applyFill="1" applyBorder="1" applyAlignment="1">
      <alignment horizontal="left" wrapText="1"/>
    </xf>
    <xf numFmtId="0" fontId="27" fillId="28" borderId="23" xfId="16" applyFont="1" applyFill="1" applyBorder="1" applyAlignment="1">
      <alignment horizontal="left" wrapText="1"/>
    </xf>
    <xf numFmtId="0" fontId="4" fillId="28" borderId="23" xfId="0" applyFont="1" applyFill="1" applyBorder="1" applyAlignment="1">
      <alignment horizontal="center"/>
    </xf>
    <xf numFmtId="0" fontId="18" fillId="0" borderId="22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</cellXfs>
  <cellStyles count="17">
    <cellStyle name="Adjustable" xfId="2" xr:uid="{00000000-0005-0000-0000-000000000000}"/>
    <cellStyle name="Adjustable 2" xfId="11" xr:uid="{00000000-0005-0000-0000-000001000000}"/>
    <cellStyle name="Best" xfId="1" xr:uid="{00000000-0005-0000-0000-000002000000}"/>
    <cellStyle name="Comma" xfId="10" builtinId="3"/>
    <cellStyle name="Comma 2" xfId="6" xr:uid="{00000000-0005-0000-0000-000004000000}"/>
    <cellStyle name="Comma 2 2" xfId="12" xr:uid="{00000000-0005-0000-0000-000005000000}"/>
    <cellStyle name="Comma 3" xfId="7" xr:uid="{00000000-0005-0000-0000-000006000000}"/>
    <cellStyle name="Comma 3 2" xfId="15" xr:uid="{00000000-0005-0000-0000-000007000000}"/>
    <cellStyle name="Currency 2" xfId="13" xr:uid="{00000000-0005-0000-0000-000008000000}"/>
    <cellStyle name="Hyperlink" xfId="16" builtinId="8"/>
    <cellStyle name="Normal" xfId="0" builtinId="0"/>
    <cellStyle name="Normal 2" xfId="3" xr:uid="{00000000-0005-0000-0000-00000A000000}"/>
    <cellStyle name="Normal 2 2" xfId="14" xr:uid="{00000000-0005-0000-0000-00000B000000}"/>
    <cellStyle name="Percent 2" xfId="4" xr:uid="{00000000-0005-0000-0000-00000C000000}"/>
    <cellStyle name="Percent 3" xfId="8" xr:uid="{00000000-0005-0000-0000-00000D000000}"/>
    <cellStyle name="Percent 3 2" xfId="9" xr:uid="{00000000-0005-0000-0000-00000E000000}"/>
    <cellStyle name="Percent 3 2 2" xfId="5" xr:uid="{00000000-0005-0000-0000-00000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CCFF"/>
      <rgbColor rgb="00CCCCFF"/>
      <rgbColor rgb="00FF0000"/>
      <rgbColor rgb="00FF8080"/>
      <rgbColor rgb="00FF8000"/>
      <rgbColor rgb="00FFC080"/>
      <rgbColor rgb="000000FF"/>
      <rgbColor rgb="008080FF"/>
      <rgbColor rgb="0000C000"/>
      <rgbColor rgb="00008000"/>
      <rgbColor rgb="00DFFFDF"/>
      <rgbColor rgb="00CCCCCC"/>
      <rgbColor rgb="00FAFAD7"/>
      <rgbColor rgb="00C0C0C0"/>
      <rgbColor rgb="00000000"/>
      <rgbColor rgb="00000000"/>
      <rgbColor rgb="00FF0000"/>
      <rgbColor rgb="00FFFFFF"/>
      <rgbColor rgb="00000000"/>
      <rgbColor rgb="00808080"/>
      <rgbColor rgb="00FF0000"/>
      <rgbColor rgb="00008040"/>
      <rgbColor rgb="00000000"/>
      <rgbColor rgb="00FF0000"/>
      <rgbColor rgb="0000FF00"/>
      <rgbColor rgb="000000FF"/>
      <rgbColor rgb="00FFFF00"/>
      <rgbColor rgb="0000FFFF"/>
      <rgbColor rgb="00800080"/>
      <rgbColor rgb="00800000"/>
      <rgbColor rgb="00008080"/>
      <rgbColor rgb="000000FF"/>
      <rgbColor rgb="00FF0000"/>
      <rgbColor rgb="0000CD00"/>
      <rgbColor rgb="00FF9E00"/>
      <rgbColor rgb="000000FF"/>
      <rgbColor rgb="00FFFF00"/>
      <rgbColor rgb="00B47D4D"/>
      <rgbColor rgb="009400D3"/>
      <rgbColor rgb="00282828"/>
      <rgbColor rgb="008B0000"/>
      <rgbColor rgb="00004000"/>
      <rgbColor rgb="00FF4500"/>
      <rgbColor rgb="0000008B"/>
      <rgbColor rgb="00E5D800"/>
      <rgbColor rgb="00431C00"/>
      <rgbColor rgb="00640064"/>
      <rgbColor rgb="00000000"/>
      <rgbColor rgb="00FF6070"/>
      <rgbColor rgb="0090E690"/>
      <rgbColor rgb="00FFDAB9"/>
      <rgbColor rgb="00ADD8E6"/>
      <rgbColor rgb="00FFFF95"/>
      <rgbColor rgb="00DEB887"/>
      <rgbColor rgb="00DDA0DD"/>
      <rgbColor rgb="008C8C8C"/>
    </indexedColors>
    <mruColors>
      <color rgb="FF0000FF"/>
      <color rgb="FFF9EBEB"/>
      <color rgb="FFFEFCFC"/>
      <color rgb="FFFFFFFF"/>
      <color rgb="FFF4F7ED"/>
      <color rgb="FFF8E8E8"/>
      <color rgb="FFFCF6F6"/>
      <color rgb="FFF9F7FB"/>
      <color rgb="FFFABE8C"/>
      <color rgb="FFE6DC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409575</xdr:colOff>
      <xdr:row>3</xdr:row>
      <xdr:rowOff>66675</xdr:rowOff>
    </xdr:from>
    <xdr:to>
      <xdr:col>8</xdr:col>
      <xdr:colOff>180975</xdr:colOff>
      <xdr:row>3</xdr:row>
      <xdr:rowOff>133350</xdr:rowOff>
    </xdr:to>
    <xdr:sp macro="" textlink="">
      <xdr:nvSpPr>
        <xdr:cNvPr id="3" name="Arrow: Right 2">
          <a:extLst>
            <a:ext uri="{FF2B5EF4-FFF2-40B4-BE49-F238E27FC236}">
              <a16:creationId xmlns:a16="http://schemas.microsoft.com/office/drawing/2014/main" id="{25A283A3-2605-492B-AF77-F0ADDE1E7C9E}"/>
            </a:ext>
          </a:extLst>
        </xdr:cNvPr>
        <xdr:cNvSpPr/>
      </xdr:nvSpPr>
      <xdr:spPr>
        <a:xfrm>
          <a:off x="5305425" y="638175"/>
          <a:ext cx="381000" cy="666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428625</xdr:colOff>
      <xdr:row>3</xdr:row>
      <xdr:rowOff>66675</xdr:rowOff>
    </xdr:from>
    <xdr:to>
      <xdr:col>9</xdr:col>
      <xdr:colOff>200025</xdr:colOff>
      <xdr:row>3</xdr:row>
      <xdr:rowOff>142876</xdr:rowOff>
    </xdr:to>
    <xdr:sp macro="" textlink="">
      <xdr:nvSpPr>
        <xdr:cNvPr id="4" name="Arrow: Right 3">
          <a:extLst>
            <a:ext uri="{FF2B5EF4-FFF2-40B4-BE49-F238E27FC236}">
              <a16:creationId xmlns:a16="http://schemas.microsoft.com/office/drawing/2014/main" id="{7268FD63-1D62-4F34-BB58-9D3658D7459C}"/>
            </a:ext>
          </a:extLst>
        </xdr:cNvPr>
        <xdr:cNvSpPr/>
      </xdr:nvSpPr>
      <xdr:spPr>
        <a:xfrm flipV="1">
          <a:off x="5934075" y="638175"/>
          <a:ext cx="381000" cy="7620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419100</xdr:colOff>
      <xdr:row>3</xdr:row>
      <xdr:rowOff>85725</xdr:rowOff>
    </xdr:from>
    <xdr:to>
      <xdr:col>10</xdr:col>
      <xdr:colOff>190500</xdr:colOff>
      <xdr:row>3</xdr:row>
      <xdr:rowOff>152400</xdr:rowOff>
    </xdr:to>
    <xdr:sp macro="" textlink="">
      <xdr:nvSpPr>
        <xdr:cNvPr id="5" name="Arrow: Right 4">
          <a:extLst>
            <a:ext uri="{FF2B5EF4-FFF2-40B4-BE49-F238E27FC236}">
              <a16:creationId xmlns:a16="http://schemas.microsoft.com/office/drawing/2014/main" id="{EFE9B2AB-EEB4-4333-A8DE-3FA2A738796B}"/>
            </a:ext>
          </a:extLst>
        </xdr:cNvPr>
        <xdr:cNvSpPr/>
      </xdr:nvSpPr>
      <xdr:spPr>
        <a:xfrm>
          <a:off x="6534150" y="657225"/>
          <a:ext cx="381000" cy="666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qbsolcan-my.sharepoint.com/personal/ramona_hill_quorumsoftware_com/Documents/My%20Work/Various%20Input%20Files/v4.0%20Template%20Files/Quick%20Start%20Portfolio%20Example/Quickstart%20Simple%20Portfolio%20Input%20Template%20p4.xlsx" TargetMode="External"/><Relationship Id="rId1" Type="http://schemas.openxmlformats.org/officeDocument/2006/relationships/externalLinkPath" Target="/personal/ramona_hill_quorumsoftware_com/Documents/My%20Work/Various%20Input%20Files/v4.0%20Template%20Files/Quick%20Start%20Portfolio%20Example/Quickstart%20Simple%20Portfolio%20Input%20Template%20p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p4 input data"/>
      <sheetName val="p4 attributes"/>
      <sheetName val="p4 master data"/>
      <sheetName val="p4 selection constraints"/>
      <sheetName val="p4 expressions"/>
      <sheetName val="Expressions Guide"/>
      <sheetName val="p4 selection dependencies"/>
      <sheetName val="p4 selection groups"/>
      <sheetName val="p4 selection group constraints"/>
      <sheetName val="p4 outcome dependenc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umentation.aucerna.app/portfolio/Topics/ExpressionsandDataCreation/Writing%20Expressions/Special%20Functions.ht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CA9E5-B464-4274-BB28-56C8510521B9}">
  <sheetPr>
    <pageSetUpPr fitToPage="1"/>
  </sheetPr>
  <dimension ref="A1:Y27"/>
  <sheetViews>
    <sheetView tabSelected="1" zoomScaleNormal="100" workbookViewId="0">
      <pane ySplit="2" topLeftCell="A3" activePane="bottomLeft" state="frozen"/>
      <selection pane="bottomLeft" activeCell="C9" sqref="C9:C13"/>
    </sheetView>
  </sheetViews>
  <sheetFormatPr defaultRowHeight="14.4" x14ac:dyDescent="0.3"/>
  <cols>
    <col min="1" max="1" width="24.6640625" customWidth="1"/>
    <col min="2" max="2" width="54.88671875" style="194" customWidth="1"/>
    <col min="3" max="3" width="23.109375" customWidth="1"/>
  </cols>
  <sheetData>
    <row r="1" spans="1:25" ht="29.4" customHeight="1" x14ac:dyDescent="0.3">
      <c r="A1" s="224" t="s">
        <v>233</v>
      </c>
      <c r="B1" s="225"/>
      <c r="C1" s="226"/>
      <c r="D1" s="6"/>
      <c r="E1" s="220"/>
      <c r="F1" s="179"/>
      <c r="G1" s="180"/>
      <c r="H1" s="179"/>
      <c r="I1" s="7"/>
      <c r="J1" s="7"/>
      <c r="K1" s="7"/>
      <c r="L1" s="7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ht="24" customHeight="1" x14ac:dyDescent="0.3">
      <c r="A2" s="177" t="s">
        <v>346</v>
      </c>
      <c r="B2" s="178" t="s">
        <v>232</v>
      </c>
      <c r="C2" s="177" t="s">
        <v>152</v>
      </c>
      <c r="D2" s="6"/>
      <c r="E2" s="6"/>
      <c r="F2" s="179"/>
      <c r="G2" s="180"/>
      <c r="H2" s="179"/>
      <c r="I2" s="7"/>
      <c r="J2" s="7"/>
      <c r="K2" s="7"/>
      <c r="L2" s="7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ht="30" customHeight="1" x14ac:dyDescent="0.3">
      <c r="A3" s="181" t="s">
        <v>153</v>
      </c>
      <c r="B3" s="182" t="s">
        <v>234</v>
      </c>
      <c r="C3" s="183" t="s">
        <v>154</v>
      </c>
      <c r="D3" s="21"/>
      <c r="E3" s="21"/>
      <c r="F3" s="21"/>
      <c r="G3" s="21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5" ht="30" customHeight="1" x14ac:dyDescent="0.3">
      <c r="A4" s="181" t="s">
        <v>1</v>
      </c>
      <c r="B4" s="182" t="s">
        <v>155</v>
      </c>
      <c r="C4" s="183" t="s">
        <v>156</v>
      </c>
      <c r="D4" s="21"/>
      <c r="E4" s="21"/>
      <c r="F4" s="21"/>
      <c r="G4" s="21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5" ht="30" customHeight="1" x14ac:dyDescent="0.3">
      <c r="A5" s="181" t="s">
        <v>201</v>
      </c>
      <c r="B5" s="182" t="s">
        <v>235</v>
      </c>
      <c r="C5" s="183" t="s">
        <v>156</v>
      </c>
      <c r="D5" s="21"/>
      <c r="E5" s="21"/>
      <c r="F5" s="21"/>
      <c r="G5" s="21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5" ht="30" customHeight="1" x14ac:dyDescent="0.3">
      <c r="A6" s="184" t="s">
        <v>2</v>
      </c>
      <c r="B6" s="185" t="s">
        <v>160</v>
      </c>
      <c r="C6" s="197" t="s">
        <v>161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5" ht="30" customHeight="1" x14ac:dyDescent="0.3">
      <c r="A7" s="184" t="s">
        <v>3</v>
      </c>
      <c r="B7" s="185" t="s">
        <v>333</v>
      </c>
      <c r="C7" s="19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5" ht="30" customHeight="1" x14ac:dyDescent="0.3">
      <c r="A8" s="184" t="s">
        <v>4</v>
      </c>
      <c r="B8" s="185" t="s">
        <v>162</v>
      </c>
      <c r="C8" s="197"/>
      <c r="D8" s="6"/>
      <c r="E8" s="6"/>
      <c r="F8" s="20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5" ht="30" customHeight="1" x14ac:dyDescent="0.3">
      <c r="A9" s="186" t="s">
        <v>5</v>
      </c>
      <c r="B9" s="187" t="s">
        <v>334</v>
      </c>
      <c r="C9" s="198" t="s">
        <v>236</v>
      </c>
      <c r="D9" s="21"/>
      <c r="E9" s="21"/>
      <c r="F9" s="21"/>
      <c r="G9" s="21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5" ht="30" customHeight="1" x14ac:dyDescent="0.3">
      <c r="A10" s="186" t="s">
        <v>6</v>
      </c>
      <c r="B10" s="187" t="s">
        <v>237</v>
      </c>
      <c r="C10" s="198"/>
      <c r="D10" s="21"/>
      <c r="E10" s="21"/>
      <c r="F10" s="21"/>
      <c r="G10" s="21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5" ht="30" customHeight="1" x14ac:dyDescent="0.3">
      <c r="A11" s="186" t="s">
        <v>7</v>
      </c>
      <c r="B11" s="187" t="s">
        <v>335</v>
      </c>
      <c r="C11" s="198"/>
      <c r="D11" s="21"/>
      <c r="E11" s="21"/>
      <c r="F11" s="21"/>
      <c r="G11" s="21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25" ht="30" customHeight="1" x14ac:dyDescent="0.3">
      <c r="A12" s="186" t="s">
        <v>8</v>
      </c>
      <c r="B12" s="187" t="s">
        <v>336</v>
      </c>
      <c r="C12" s="198"/>
      <c r="D12" s="21"/>
      <c r="E12" s="21"/>
      <c r="F12" s="21"/>
      <c r="G12" s="21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1:25" ht="30" customHeight="1" x14ac:dyDescent="0.3">
      <c r="A13" s="186" t="s">
        <v>9</v>
      </c>
      <c r="B13" s="187" t="s">
        <v>157</v>
      </c>
      <c r="C13" s="198"/>
      <c r="D13" s="21"/>
      <c r="E13" s="21"/>
      <c r="F13" s="21"/>
      <c r="G13" s="21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5" ht="47.4" customHeight="1" x14ac:dyDescent="0.3">
      <c r="A14" s="188" t="s">
        <v>238</v>
      </c>
      <c r="B14" s="189" t="s">
        <v>239</v>
      </c>
      <c r="C14" s="199" t="s">
        <v>158</v>
      </c>
      <c r="D14" s="20"/>
      <c r="E14" s="20"/>
      <c r="F14" s="20"/>
      <c r="G14" s="20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5" ht="30" customHeight="1" x14ac:dyDescent="0.3">
      <c r="A15" s="188" t="s">
        <v>10</v>
      </c>
      <c r="B15" s="189" t="s">
        <v>240</v>
      </c>
      <c r="C15" s="199"/>
      <c r="D15" s="20"/>
      <c r="E15" s="20"/>
      <c r="F15" s="20"/>
      <c r="G15" s="20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pans="1:25" ht="30" customHeight="1" x14ac:dyDescent="0.3">
      <c r="A16" s="188" t="s">
        <v>11</v>
      </c>
      <c r="B16" s="189" t="s">
        <v>241</v>
      </c>
      <c r="C16" s="199"/>
      <c r="D16" s="20"/>
      <c r="E16" s="20"/>
      <c r="F16" s="20"/>
      <c r="G16" s="20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1:23" ht="30" customHeight="1" x14ac:dyDescent="0.3">
      <c r="A17" s="188" t="s">
        <v>12</v>
      </c>
      <c r="B17" s="189" t="s">
        <v>242</v>
      </c>
      <c r="C17" s="199"/>
      <c r="D17" s="20"/>
      <c r="E17" s="20"/>
      <c r="F17" s="20"/>
      <c r="G17" s="20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3" ht="30" customHeight="1" x14ac:dyDescent="0.3">
      <c r="A18" s="188" t="s">
        <v>13</v>
      </c>
      <c r="B18" s="189" t="s">
        <v>159</v>
      </c>
      <c r="C18" s="199"/>
      <c r="D18" s="20"/>
      <c r="E18" s="20"/>
      <c r="F18" s="20"/>
      <c r="G18" s="20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3" ht="30" customHeight="1" x14ac:dyDescent="0.3">
      <c r="A19" s="190" t="s">
        <v>243</v>
      </c>
      <c r="B19" s="191" t="s">
        <v>337</v>
      </c>
      <c r="C19" s="200" t="s">
        <v>338</v>
      </c>
      <c r="D19" s="20"/>
      <c r="E19" s="20"/>
      <c r="F19" s="20"/>
      <c r="G19" s="20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spans="1:23" ht="30" customHeight="1" x14ac:dyDescent="0.3">
      <c r="A20" s="190" t="s">
        <v>244</v>
      </c>
      <c r="B20" s="191" t="s">
        <v>339</v>
      </c>
      <c r="C20" s="200"/>
      <c r="D20" s="20"/>
      <c r="E20" s="20"/>
      <c r="F20" s="20"/>
      <c r="G20" s="20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pans="1:23" ht="30" customHeight="1" x14ac:dyDescent="0.3">
      <c r="A21" s="192" t="s">
        <v>245</v>
      </c>
      <c r="B21" s="191" t="s">
        <v>340</v>
      </c>
      <c r="C21" s="200"/>
      <c r="D21" s="20"/>
      <c r="E21" s="20"/>
      <c r="F21" s="20"/>
      <c r="G21" s="20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pans="1:23" ht="30" customHeight="1" x14ac:dyDescent="0.3">
      <c r="A22" s="190" t="s">
        <v>14</v>
      </c>
      <c r="B22" s="191" t="s">
        <v>341</v>
      </c>
      <c r="C22" s="200"/>
      <c r="D22" s="22"/>
      <c r="E22" s="22"/>
      <c r="F22" s="22"/>
      <c r="G22" s="22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3" ht="30" customHeight="1" x14ac:dyDescent="0.3">
      <c r="A23" s="190" t="s">
        <v>15</v>
      </c>
      <c r="B23" s="191" t="s">
        <v>342</v>
      </c>
      <c r="C23" s="200"/>
      <c r="D23" s="22"/>
      <c r="E23" s="22"/>
      <c r="F23" s="22"/>
      <c r="G23" s="22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3" ht="30" customHeight="1" x14ac:dyDescent="0.3">
      <c r="A24" s="193" t="s">
        <v>246</v>
      </c>
      <c r="B24" s="191" t="s">
        <v>343</v>
      </c>
      <c r="C24" s="200"/>
      <c r="D24" s="6"/>
      <c r="E24" s="194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ht="48.6" customHeight="1" x14ac:dyDescent="0.3">
      <c r="A25" s="193" t="s">
        <v>247</v>
      </c>
      <c r="B25" s="191" t="s">
        <v>344</v>
      </c>
      <c r="C25" s="200"/>
      <c r="D25" s="6"/>
      <c r="E25" s="194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ht="45.6" customHeight="1" x14ac:dyDescent="0.3">
      <c r="A26" s="193" t="s">
        <v>248</v>
      </c>
      <c r="B26" s="191" t="s">
        <v>249</v>
      </c>
      <c r="C26" s="200"/>
      <c r="D26" s="6"/>
      <c r="E26" s="194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ht="39.6" customHeight="1" x14ac:dyDescent="0.3">
      <c r="A27" s="223"/>
      <c r="B27" s="221" t="s">
        <v>345</v>
      </c>
      <c r="C27" s="222"/>
    </row>
  </sheetData>
  <mergeCells count="6">
    <mergeCell ref="B27:C27"/>
    <mergeCell ref="A1:C1"/>
    <mergeCell ref="C6:C8"/>
    <mergeCell ref="C9:C13"/>
    <mergeCell ref="C14:C18"/>
    <mergeCell ref="C19:C26"/>
  </mergeCells>
  <hyperlinks>
    <hyperlink ref="B27" r:id="rId1" xr:uid="{BFCC5EF5-694B-4CBC-A161-6EA19A091620}"/>
  </hyperlinks>
  <pageMargins left="0.7" right="0.7" top="0.75" bottom="0.75" header="0.3" footer="0.3"/>
  <pageSetup scale="71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DC218"/>
  <sheetViews>
    <sheetView showFormulas="1" zoomScale="85" zoomScaleNormal="85" workbookViewId="0">
      <pane xSplit="3" ySplit="1" topLeftCell="D72" activePane="bottomRight" state="frozen"/>
      <selection pane="topRight" activeCell="D1" sqref="D1"/>
      <selection pane="bottomLeft" activeCell="A2" sqref="A2"/>
      <selection pane="bottomRight" activeCell="B88" sqref="B88:C88"/>
    </sheetView>
  </sheetViews>
  <sheetFormatPr defaultColWidth="9.109375" defaultRowHeight="14.4" x14ac:dyDescent="0.3"/>
  <cols>
    <col min="1" max="1" width="6.5546875" customWidth="1"/>
    <col min="2" max="2" width="39.77734375" customWidth="1"/>
    <col min="3" max="3" width="5.44140625" customWidth="1"/>
    <col min="4" max="4" width="3.5546875" style="6" bestFit="1" customWidth="1"/>
    <col min="5" max="5" width="1.6640625" style="6" bestFit="1" customWidth="1"/>
    <col min="6" max="6" width="24.77734375" style="6" bestFit="1" customWidth="1"/>
    <col min="7" max="7" width="9.33203125" style="6" bestFit="1" customWidth="1"/>
    <col min="8" max="8" width="9.5546875" style="6" bestFit="1" customWidth="1"/>
    <col min="9" max="9" width="8.44140625" style="6" bestFit="1" customWidth="1"/>
    <col min="10" max="10" width="4.44140625" style="6" bestFit="1" customWidth="1"/>
    <col min="11" max="11" width="10.109375" style="6" customWidth="1"/>
    <col min="12" max="12" width="4.33203125" style="6" bestFit="1" customWidth="1"/>
    <col min="13" max="13" width="3.77734375" style="6" bestFit="1" customWidth="1"/>
    <col min="14" max="14" width="4.5546875" style="6" bestFit="1" customWidth="1"/>
    <col min="15" max="15" width="2.88671875" style="6" bestFit="1" customWidth="1"/>
    <col min="16" max="16" width="3.77734375" style="6" bestFit="1" customWidth="1"/>
    <col min="17" max="17" width="2.6640625" style="6" bestFit="1" customWidth="1"/>
    <col min="18" max="18" width="4.21875" style="6" bestFit="1" customWidth="1"/>
    <col min="19" max="19" width="3.6640625" style="6" bestFit="1" customWidth="1"/>
    <col min="20" max="20" width="2.33203125" style="6" bestFit="1" customWidth="1"/>
    <col min="21" max="21" width="1.77734375" style="6" bestFit="1" customWidth="1"/>
    <col min="22" max="22" width="4.44140625" style="6" bestFit="1" customWidth="1"/>
    <col min="23" max="23" width="6.109375" style="6" bestFit="1" customWidth="1"/>
    <col min="24" max="24" width="5.5546875" style="6" bestFit="1" customWidth="1"/>
    <col min="25" max="25" width="8.6640625" style="6" customWidth="1"/>
    <col min="26" max="29" width="13.33203125" style="6" customWidth="1"/>
    <col min="30" max="31" width="13.33203125" customWidth="1"/>
    <col min="33" max="33" width="72.5546875" bestFit="1" customWidth="1"/>
  </cols>
  <sheetData>
    <row r="1" spans="1:31" s="5" customFormat="1" ht="51" customHeight="1" x14ac:dyDescent="0.3">
      <c r="A1" s="23" t="s">
        <v>0</v>
      </c>
      <c r="B1" s="23" t="s">
        <v>1</v>
      </c>
      <c r="C1" s="23" t="s">
        <v>201</v>
      </c>
      <c r="D1" s="26" t="s">
        <v>2</v>
      </c>
      <c r="E1" s="26" t="s">
        <v>3</v>
      </c>
      <c r="F1" s="26" t="s">
        <v>4</v>
      </c>
      <c r="G1" s="25" t="s">
        <v>5</v>
      </c>
      <c r="H1" s="25" t="s">
        <v>6</v>
      </c>
      <c r="I1" s="25" t="s">
        <v>7</v>
      </c>
      <c r="J1" s="25" t="s">
        <v>8</v>
      </c>
      <c r="K1" s="25" t="s">
        <v>9</v>
      </c>
      <c r="L1" s="24" t="s">
        <v>238</v>
      </c>
      <c r="M1" s="24" t="s">
        <v>10</v>
      </c>
      <c r="N1" s="24" t="s">
        <v>11</v>
      </c>
      <c r="O1" s="24" t="s">
        <v>12</v>
      </c>
      <c r="P1" s="24" t="s">
        <v>13</v>
      </c>
      <c r="Q1" s="27" t="s">
        <v>243</v>
      </c>
      <c r="R1" s="27" t="s">
        <v>244</v>
      </c>
      <c r="S1" s="27" t="s">
        <v>245</v>
      </c>
      <c r="T1" s="27" t="s">
        <v>14</v>
      </c>
      <c r="U1" s="27" t="s">
        <v>15</v>
      </c>
      <c r="V1" s="195" t="s">
        <v>246</v>
      </c>
      <c r="W1" s="195" t="s">
        <v>247</v>
      </c>
      <c r="X1" s="195" t="s">
        <v>248</v>
      </c>
      <c r="Y1" s="30" t="s">
        <v>16</v>
      </c>
      <c r="Z1" s="30" t="s">
        <v>17</v>
      </c>
      <c r="AA1" s="30" t="s">
        <v>17</v>
      </c>
      <c r="AB1" s="30" t="s">
        <v>17</v>
      </c>
      <c r="AC1" s="30" t="s">
        <v>17</v>
      </c>
      <c r="AD1" s="30" t="s">
        <v>17</v>
      </c>
      <c r="AE1" s="30" t="s">
        <v>17</v>
      </c>
    </row>
    <row r="2" spans="1:31" x14ac:dyDescent="0.3">
      <c r="A2" s="202" t="s">
        <v>18</v>
      </c>
      <c r="B2" s="58" t="s">
        <v>202</v>
      </c>
      <c r="C2" s="58" t="s">
        <v>203</v>
      </c>
      <c r="D2" s="14"/>
      <c r="E2" s="33"/>
      <c r="F2" s="33">
        <v>1</v>
      </c>
      <c r="G2" s="9"/>
      <c r="H2" s="96"/>
      <c r="I2" s="9"/>
      <c r="J2" s="9"/>
      <c r="K2" s="9"/>
      <c r="L2" s="9"/>
      <c r="M2" s="9"/>
      <c r="N2" s="9"/>
      <c r="O2" s="9"/>
      <c r="P2" s="9"/>
      <c r="Q2" s="14"/>
      <c r="R2" s="14"/>
      <c r="S2" s="14"/>
      <c r="T2" s="14"/>
      <c r="U2" s="14"/>
      <c r="V2" s="14"/>
      <c r="W2" s="14"/>
      <c r="X2" s="14"/>
      <c r="Y2" s="33"/>
      <c r="Z2" s="33"/>
      <c r="AA2" s="33"/>
      <c r="AB2" s="33"/>
      <c r="AC2" s="33"/>
      <c r="AD2" s="33"/>
      <c r="AE2" s="33"/>
    </row>
    <row r="3" spans="1:31" x14ac:dyDescent="0.3">
      <c r="A3" s="203"/>
      <c r="B3" s="59" t="s">
        <v>204</v>
      </c>
      <c r="C3" s="59" t="s">
        <v>203</v>
      </c>
      <c r="D3" s="34"/>
      <c r="E3" s="34"/>
      <c r="F3" s="35">
        <v>2</v>
      </c>
      <c r="G3" s="1"/>
      <c r="H3" s="97"/>
      <c r="I3" s="1"/>
      <c r="J3" s="1"/>
      <c r="K3" s="1"/>
      <c r="L3" s="1"/>
      <c r="M3" s="1"/>
      <c r="N3" s="1"/>
      <c r="O3" s="1"/>
      <c r="P3" s="1"/>
      <c r="Q3" s="13"/>
      <c r="R3" s="13"/>
      <c r="S3" s="13"/>
      <c r="T3" s="13"/>
      <c r="U3" s="13"/>
      <c r="V3" s="13"/>
      <c r="W3" s="13"/>
      <c r="X3" s="13"/>
      <c r="Y3" s="35"/>
      <c r="Z3" s="35"/>
      <c r="AA3" s="35"/>
      <c r="AB3" s="35"/>
      <c r="AC3" s="35"/>
      <c r="AD3" s="35"/>
      <c r="AE3" s="35"/>
    </row>
    <row r="4" spans="1:31" x14ac:dyDescent="0.3">
      <c r="A4" s="203"/>
      <c r="B4" s="59" t="s">
        <v>205</v>
      </c>
      <c r="C4" s="59" t="s">
        <v>206</v>
      </c>
      <c r="D4" s="34"/>
      <c r="E4" s="34"/>
      <c r="F4" s="35">
        <v>3</v>
      </c>
      <c r="G4" s="1"/>
      <c r="H4" s="97"/>
      <c r="I4" s="1"/>
      <c r="J4" s="1"/>
      <c r="K4" s="1"/>
      <c r="L4" s="1"/>
      <c r="M4" s="1"/>
      <c r="N4" s="1"/>
      <c r="O4" s="1"/>
      <c r="P4" s="1"/>
      <c r="Q4" s="13"/>
      <c r="R4" s="13"/>
      <c r="S4" s="13"/>
      <c r="T4" s="13"/>
      <c r="U4" s="13"/>
      <c r="V4" s="13"/>
      <c r="W4" s="13"/>
      <c r="X4" s="13"/>
      <c r="Y4" s="35"/>
      <c r="Z4" s="35"/>
      <c r="AA4" s="35"/>
      <c r="AB4" s="35"/>
      <c r="AC4" s="35"/>
      <c r="AD4" s="35"/>
      <c r="AE4" s="35"/>
    </row>
    <row r="5" spans="1:31" s="8" customFormat="1" x14ac:dyDescent="0.3">
      <c r="A5" s="203"/>
      <c r="B5" s="59" t="s">
        <v>19</v>
      </c>
      <c r="C5" s="59" t="s">
        <v>208</v>
      </c>
      <c r="D5" s="34"/>
      <c r="E5" s="34"/>
      <c r="F5" s="35">
        <v>4</v>
      </c>
      <c r="G5" s="1"/>
      <c r="H5" s="97"/>
      <c r="I5" s="1"/>
      <c r="J5" s="1"/>
      <c r="K5" s="1"/>
      <c r="L5" s="1"/>
      <c r="M5" s="1"/>
      <c r="N5" s="1"/>
      <c r="O5" s="1"/>
      <c r="P5" s="1"/>
      <c r="Q5" s="13"/>
      <c r="R5" s="13"/>
      <c r="S5" s="13"/>
      <c r="T5" s="13"/>
      <c r="U5" s="13"/>
      <c r="V5" s="13"/>
      <c r="W5" s="13"/>
      <c r="X5" s="13"/>
      <c r="Y5" s="35"/>
      <c r="Z5" s="35"/>
      <c r="AA5" s="35"/>
      <c r="AB5" s="35"/>
      <c r="AC5" s="35"/>
      <c r="AD5" s="35"/>
      <c r="AE5" s="35"/>
    </row>
    <row r="6" spans="1:31" x14ac:dyDescent="0.3">
      <c r="A6" s="203"/>
      <c r="B6" s="59" t="s">
        <v>20</v>
      </c>
      <c r="C6" s="59" t="s">
        <v>208</v>
      </c>
      <c r="D6" s="34"/>
      <c r="E6" s="34"/>
      <c r="F6" s="35">
        <v>5</v>
      </c>
      <c r="G6" s="1"/>
      <c r="H6" s="98"/>
      <c r="I6" s="1"/>
      <c r="J6" s="1"/>
      <c r="K6" s="1"/>
      <c r="L6" s="1"/>
      <c r="M6" s="1"/>
      <c r="N6" s="1"/>
      <c r="O6" s="1"/>
      <c r="P6" s="1"/>
      <c r="Q6" s="13"/>
      <c r="R6" s="13"/>
      <c r="S6" s="13"/>
      <c r="T6" s="13"/>
      <c r="U6" s="13"/>
      <c r="V6" s="13"/>
      <c r="W6" s="13"/>
      <c r="X6" s="13"/>
      <c r="Y6" s="35"/>
      <c r="Z6" s="35"/>
      <c r="AA6" s="35"/>
      <c r="AB6" s="35"/>
      <c r="AC6" s="35"/>
      <c r="AD6" s="35"/>
      <c r="AE6" s="35"/>
    </row>
    <row r="7" spans="1:31" x14ac:dyDescent="0.3">
      <c r="A7" s="203"/>
      <c r="B7" s="59" t="s">
        <v>21</v>
      </c>
      <c r="C7" s="59" t="s">
        <v>208</v>
      </c>
      <c r="D7" s="34"/>
      <c r="E7" s="34"/>
      <c r="F7" s="35">
        <v>6</v>
      </c>
      <c r="G7" s="1"/>
      <c r="H7" s="98"/>
      <c r="I7" s="1"/>
      <c r="J7" s="1"/>
      <c r="K7" s="1"/>
      <c r="L7" s="1"/>
      <c r="M7" s="1"/>
      <c r="N7" s="1"/>
      <c r="O7" s="1"/>
      <c r="P7" s="1"/>
      <c r="Q7" s="13"/>
      <c r="R7" s="13"/>
      <c r="S7" s="13"/>
      <c r="T7" s="13"/>
      <c r="U7" s="13"/>
      <c r="V7" s="13"/>
      <c r="W7" s="13"/>
      <c r="X7" s="13"/>
      <c r="Y7" s="35"/>
      <c r="Z7" s="35"/>
      <c r="AA7" s="35"/>
      <c r="AB7" s="35"/>
      <c r="AC7" s="35"/>
      <c r="AD7" s="35"/>
      <c r="AE7" s="35"/>
    </row>
    <row r="8" spans="1:31" x14ac:dyDescent="0.3">
      <c r="A8" s="203"/>
      <c r="B8" s="59" t="s">
        <v>22</v>
      </c>
      <c r="C8" s="59" t="s">
        <v>208</v>
      </c>
      <c r="D8" s="34"/>
      <c r="E8" s="34"/>
      <c r="F8" s="35">
        <v>7</v>
      </c>
      <c r="G8" s="1"/>
      <c r="H8" s="98"/>
      <c r="I8" s="1"/>
      <c r="J8" s="1"/>
      <c r="K8" s="1"/>
      <c r="L8" s="1"/>
      <c r="M8" s="1"/>
      <c r="N8" s="1"/>
      <c r="O8" s="1"/>
      <c r="P8" s="1"/>
      <c r="Q8" s="13"/>
      <c r="R8" s="13"/>
      <c r="S8" s="13"/>
      <c r="T8" s="13"/>
      <c r="U8" s="13"/>
      <c r="V8" s="13"/>
      <c r="W8" s="13"/>
      <c r="X8" s="13"/>
      <c r="Y8" s="35"/>
      <c r="Z8" s="35"/>
      <c r="AA8" s="35"/>
      <c r="AB8" s="35"/>
      <c r="AC8" s="35"/>
      <c r="AD8" s="35"/>
      <c r="AE8" s="35"/>
    </row>
    <row r="9" spans="1:31" x14ac:dyDescent="0.3">
      <c r="A9" s="203"/>
      <c r="B9" s="59" t="s">
        <v>23</v>
      </c>
      <c r="C9" s="59" t="s">
        <v>208</v>
      </c>
      <c r="D9" s="34"/>
      <c r="E9" s="34"/>
      <c r="F9" s="35">
        <v>8</v>
      </c>
      <c r="G9" s="1"/>
      <c r="H9" s="98"/>
      <c r="I9" s="1"/>
      <c r="J9" s="1"/>
      <c r="K9" s="1"/>
      <c r="L9" s="1"/>
      <c r="M9" s="1"/>
      <c r="N9" s="1"/>
      <c r="O9" s="1"/>
      <c r="P9" s="1"/>
      <c r="Q9" s="13"/>
      <c r="R9" s="13"/>
      <c r="S9" s="13"/>
      <c r="T9" s="13"/>
      <c r="U9" s="13"/>
      <c r="V9" s="13"/>
      <c r="W9" s="13"/>
      <c r="X9" s="13"/>
      <c r="Y9" s="35"/>
      <c r="Z9" s="35"/>
      <c r="AA9" s="35"/>
      <c r="AB9" s="35"/>
      <c r="AC9" s="35"/>
      <c r="AD9" s="35"/>
      <c r="AE9" s="35"/>
    </row>
    <row r="10" spans="1:31" x14ac:dyDescent="0.3">
      <c r="A10" s="203"/>
      <c r="B10" s="59" t="s">
        <v>24</v>
      </c>
      <c r="C10" s="59" t="s">
        <v>208</v>
      </c>
      <c r="D10" s="34"/>
      <c r="E10" s="34"/>
      <c r="F10" s="35">
        <v>9</v>
      </c>
      <c r="G10" s="1"/>
      <c r="H10" s="98"/>
      <c r="I10" s="1"/>
      <c r="J10" s="1"/>
      <c r="K10" s="1"/>
      <c r="L10" s="1"/>
      <c r="M10" s="1"/>
      <c r="N10" s="1"/>
      <c r="O10" s="1"/>
      <c r="P10" s="1"/>
      <c r="Q10" s="13"/>
      <c r="R10" s="13"/>
      <c r="S10" s="13"/>
      <c r="T10" s="13"/>
      <c r="U10" s="13"/>
      <c r="V10" s="13"/>
      <c r="W10" s="13"/>
      <c r="X10" s="13"/>
      <c r="Y10" s="35"/>
      <c r="Z10" s="35"/>
      <c r="AA10" s="35"/>
      <c r="AB10" s="35"/>
      <c r="AC10" s="35"/>
      <c r="AD10" s="35"/>
      <c r="AE10" s="35"/>
    </row>
    <row r="11" spans="1:31" x14ac:dyDescent="0.3">
      <c r="A11" s="203"/>
      <c r="B11" s="59" t="s">
        <v>25</v>
      </c>
      <c r="C11" s="59" t="s">
        <v>208</v>
      </c>
      <c r="D11" s="34"/>
      <c r="E11" s="34"/>
      <c r="F11" s="35">
        <v>10</v>
      </c>
      <c r="G11" s="1"/>
      <c r="H11" s="98"/>
      <c r="I11" s="1"/>
      <c r="J11" s="1"/>
      <c r="K11" s="1"/>
      <c r="L11" s="1"/>
      <c r="M11" s="1"/>
      <c r="N11" s="1"/>
      <c r="O11" s="1"/>
      <c r="P11" s="1"/>
      <c r="Q11" s="13"/>
      <c r="R11" s="13"/>
      <c r="S11" s="13"/>
      <c r="T11" s="13"/>
      <c r="U11" s="13"/>
      <c r="V11" s="13"/>
      <c r="W11" s="13"/>
      <c r="X11" s="13"/>
      <c r="Y11" s="35"/>
      <c r="Z11" s="35"/>
      <c r="AA11" s="35"/>
      <c r="AB11" s="35"/>
      <c r="AC11" s="35"/>
      <c r="AD11" s="35"/>
      <c r="AE11" s="35"/>
    </row>
    <row r="12" spans="1:31" x14ac:dyDescent="0.3">
      <c r="A12" s="203"/>
      <c r="B12" s="59" t="s">
        <v>26</v>
      </c>
      <c r="C12" s="59" t="s">
        <v>208</v>
      </c>
      <c r="D12" s="34"/>
      <c r="E12" s="34"/>
      <c r="F12" s="35">
        <v>11</v>
      </c>
      <c r="G12" s="1"/>
      <c r="H12" s="98"/>
      <c r="I12" s="1"/>
      <c r="J12" s="1"/>
      <c r="K12" s="1"/>
      <c r="L12" s="1"/>
      <c r="M12" s="1"/>
      <c r="N12" s="1"/>
      <c r="O12" s="1"/>
      <c r="P12" s="1"/>
      <c r="Q12" s="13"/>
      <c r="R12" s="13"/>
      <c r="S12" s="13"/>
      <c r="T12" s="13"/>
      <c r="U12" s="13"/>
      <c r="V12" s="13"/>
      <c r="W12" s="13"/>
      <c r="X12" s="13"/>
      <c r="Y12" s="35"/>
      <c r="Z12" s="35"/>
      <c r="AA12" s="35"/>
      <c r="AB12" s="35"/>
      <c r="AC12" s="35"/>
      <c r="AD12" s="35"/>
      <c r="AE12" s="35"/>
    </row>
    <row r="13" spans="1:31" x14ac:dyDescent="0.3">
      <c r="A13" s="203"/>
      <c r="B13" s="59" t="s">
        <v>27</v>
      </c>
      <c r="C13" s="59" t="s">
        <v>208</v>
      </c>
      <c r="D13" s="34"/>
      <c r="E13" s="34"/>
      <c r="F13" s="35">
        <v>12</v>
      </c>
      <c r="G13" s="1"/>
      <c r="H13" s="98"/>
      <c r="I13" s="1"/>
      <c r="J13" s="1"/>
      <c r="K13" s="1"/>
      <c r="L13" s="1"/>
      <c r="M13" s="1"/>
      <c r="N13" s="1"/>
      <c r="O13" s="1"/>
      <c r="P13" s="1"/>
      <c r="Q13" s="13"/>
      <c r="R13" s="13"/>
      <c r="S13" s="13"/>
      <c r="T13" s="13"/>
      <c r="U13" s="13"/>
      <c r="V13" s="13"/>
      <c r="W13" s="13"/>
      <c r="X13" s="13"/>
      <c r="Y13" s="35"/>
      <c r="Z13" s="35"/>
      <c r="AA13" s="35"/>
      <c r="AB13" s="35"/>
      <c r="AC13" s="35"/>
      <c r="AD13" s="35"/>
      <c r="AE13" s="35"/>
    </row>
    <row r="14" spans="1:31" x14ac:dyDescent="0.3">
      <c r="A14" s="203"/>
      <c r="B14" s="59" t="s">
        <v>28</v>
      </c>
      <c r="C14" s="59" t="s">
        <v>208</v>
      </c>
      <c r="D14" s="34"/>
      <c r="E14" s="34"/>
      <c r="F14" s="35">
        <v>13</v>
      </c>
      <c r="G14" s="1"/>
      <c r="H14" s="98"/>
      <c r="I14" s="1"/>
      <c r="J14" s="1"/>
      <c r="K14" s="1"/>
      <c r="L14" s="1"/>
      <c r="M14" s="1"/>
      <c r="N14" s="1"/>
      <c r="O14" s="1"/>
      <c r="P14" s="1"/>
      <c r="Q14" s="13"/>
      <c r="R14" s="13"/>
      <c r="S14" s="13"/>
      <c r="T14" s="13"/>
      <c r="U14" s="13"/>
      <c r="V14" s="13"/>
      <c r="W14" s="13"/>
      <c r="X14" s="13"/>
      <c r="Y14" s="35"/>
      <c r="Z14" s="35"/>
      <c r="AA14" s="35"/>
      <c r="AB14" s="35"/>
      <c r="AC14" s="35"/>
      <c r="AD14" s="35"/>
      <c r="AE14" s="35"/>
    </row>
    <row r="15" spans="1:31" x14ac:dyDescent="0.3">
      <c r="A15" s="203"/>
      <c r="B15" s="59" t="s">
        <v>207</v>
      </c>
      <c r="C15" s="59" t="s">
        <v>209</v>
      </c>
      <c r="D15" s="34"/>
      <c r="E15" s="34"/>
      <c r="F15" s="35">
        <v>14</v>
      </c>
      <c r="G15" s="1"/>
      <c r="H15" s="98"/>
      <c r="I15" s="1"/>
      <c r="J15" s="1"/>
      <c r="K15" s="1"/>
      <c r="L15" s="1"/>
      <c r="M15" s="1"/>
      <c r="N15" s="1"/>
      <c r="O15" s="1"/>
      <c r="P15" s="1"/>
      <c r="Q15" s="13"/>
      <c r="R15" s="13"/>
      <c r="S15" s="13"/>
      <c r="T15" s="13"/>
      <c r="U15" s="13"/>
      <c r="V15" s="13"/>
      <c r="W15" s="13"/>
      <c r="X15" s="13"/>
      <c r="Y15" s="35"/>
      <c r="Z15" s="35"/>
      <c r="AA15" s="35"/>
      <c r="AB15" s="35"/>
      <c r="AC15" s="35"/>
      <c r="AD15" s="35"/>
      <c r="AE15" s="35"/>
    </row>
    <row r="16" spans="1:31" x14ac:dyDescent="0.3">
      <c r="A16" s="203"/>
      <c r="B16" s="59" t="s">
        <v>29</v>
      </c>
      <c r="C16" s="59"/>
      <c r="D16" s="34"/>
      <c r="E16" s="34"/>
      <c r="F16" s="35">
        <v>15</v>
      </c>
      <c r="G16" s="1"/>
      <c r="H16" s="98"/>
      <c r="I16" s="1"/>
      <c r="J16" s="1"/>
      <c r="K16" s="1"/>
      <c r="L16" s="1"/>
      <c r="M16" s="1"/>
      <c r="N16" s="1"/>
      <c r="O16" s="1"/>
      <c r="P16" s="1"/>
      <c r="Q16" s="13"/>
      <c r="R16" s="13"/>
      <c r="S16" s="13"/>
      <c r="T16" s="13"/>
      <c r="U16" s="13"/>
      <c r="V16" s="13"/>
      <c r="W16" s="13"/>
      <c r="X16" s="13"/>
      <c r="Y16" s="35"/>
      <c r="Z16" s="35"/>
      <c r="AA16" s="35"/>
      <c r="AB16" s="35"/>
      <c r="AC16" s="35"/>
      <c r="AD16" s="35"/>
      <c r="AE16" s="35"/>
    </row>
    <row r="17" spans="1:31" x14ac:dyDescent="0.3">
      <c r="A17" s="203"/>
      <c r="B17" s="59" t="s">
        <v>30</v>
      </c>
      <c r="C17" s="59"/>
      <c r="D17" s="34"/>
      <c r="E17" s="34"/>
      <c r="F17" s="35">
        <v>16</v>
      </c>
      <c r="G17" s="1"/>
      <c r="H17" s="98"/>
      <c r="I17" s="1"/>
      <c r="J17" s="1"/>
      <c r="K17" s="1"/>
      <c r="L17" s="1"/>
      <c r="M17" s="1"/>
      <c r="N17" s="1"/>
      <c r="O17" s="1"/>
      <c r="P17" s="1"/>
      <c r="Q17" s="13"/>
      <c r="R17" s="13"/>
      <c r="S17" s="13"/>
      <c r="T17" s="13"/>
      <c r="U17" s="13"/>
      <c r="V17" s="13"/>
      <c r="W17" s="13"/>
      <c r="X17" s="13"/>
      <c r="Y17" s="35"/>
      <c r="Z17" s="35"/>
      <c r="AA17" s="35"/>
      <c r="AB17" s="35"/>
      <c r="AC17" s="35"/>
      <c r="AD17" s="35"/>
      <c r="AE17" s="35"/>
    </row>
    <row r="18" spans="1:31" ht="15" customHeight="1" x14ac:dyDescent="0.3">
      <c r="A18" s="207" t="s">
        <v>31</v>
      </c>
      <c r="B18" s="93" t="s">
        <v>210</v>
      </c>
      <c r="C18" s="93" t="s">
        <v>211</v>
      </c>
      <c r="D18" s="36"/>
      <c r="E18" s="36"/>
      <c r="F18" s="35">
        <v>26</v>
      </c>
      <c r="G18" s="1"/>
      <c r="H18" s="98"/>
      <c r="I18" s="1"/>
      <c r="J18" s="1"/>
      <c r="K18" s="1"/>
      <c r="L18" s="1"/>
      <c r="M18" s="60" t="s">
        <v>32</v>
      </c>
      <c r="N18" s="1"/>
      <c r="O18" s="1"/>
      <c r="P18" s="1"/>
      <c r="Q18" s="13"/>
      <c r="R18" s="13"/>
      <c r="S18" s="13"/>
      <c r="T18" s="13"/>
      <c r="U18" s="1"/>
      <c r="V18" s="1"/>
      <c r="W18" s="1"/>
      <c r="X18" s="1"/>
      <c r="Y18" s="36"/>
      <c r="Z18" s="36"/>
      <c r="AA18" s="36"/>
      <c r="AB18" s="36"/>
      <c r="AC18" s="36"/>
      <c r="AD18" s="36"/>
      <c r="AE18" s="36"/>
    </row>
    <row r="19" spans="1:31" x14ac:dyDescent="0.3">
      <c r="A19" s="208"/>
      <c r="B19" s="93" t="s">
        <v>212</v>
      </c>
      <c r="C19" s="93" t="s">
        <v>211</v>
      </c>
      <c r="D19" s="36"/>
      <c r="E19" s="36"/>
      <c r="F19" s="35">
        <v>27</v>
      </c>
      <c r="G19" s="1"/>
      <c r="H19" s="98"/>
      <c r="I19" s="1"/>
      <c r="J19" s="1"/>
      <c r="K19" s="1"/>
      <c r="L19" s="1"/>
      <c r="M19" s="60" t="s">
        <v>32</v>
      </c>
      <c r="N19" s="1"/>
      <c r="O19" s="1"/>
      <c r="P19" s="1"/>
      <c r="Q19" s="13"/>
      <c r="R19" s="13"/>
      <c r="S19" s="13"/>
      <c r="T19" s="13"/>
      <c r="U19" s="1"/>
      <c r="V19" s="1"/>
      <c r="W19" s="1"/>
      <c r="X19" s="1"/>
      <c r="Y19" s="36"/>
      <c r="Z19" s="36"/>
      <c r="AA19" s="36"/>
      <c r="AB19" s="36"/>
      <c r="AC19" s="36"/>
      <c r="AD19" s="36"/>
      <c r="AE19" s="36"/>
    </row>
    <row r="20" spans="1:31" x14ac:dyDescent="0.3">
      <c r="A20" s="208"/>
      <c r="B20" s="93" t="s">
        <v>213</v>
      </c>
      <c r="C20" s="93" t="s">
        <v>214</v>
      </c>
      <c r="D20" s="36"/>
      <c r="E20" s="36"/>
      <c r="F20" s="35">
        <v>28</v>
      </c>
      <c r="G20" s="1"/>
      <c r="H20" s="98"/>
      <c r="I20" s="1"/>
      <c r="J20" s="1"/>
      <c r="K20" s="1"/>
      <c r="L20" s="1"/>
      <c r="M20" s="60" t="s">
        <v>32</v>
      </c>
      <c r="N20" s="1"/>
      <c r="O20" s="1"/>
      <c r="P20" s="1"/>
      <c r="Q20" s="13"/>
      <c r="R20" s="13"/>
      <c r="S20" s="13"/>
      <c r="T20" s="13"/>
      <c r="U20" s="1"/>
      <c r="V20" s="1"/>
      <c r="W20" s="1"/>
      <c r="X20" s="1"/>
      <c r="Y20" s="36"/>
      <c r="Z20" s="36"/>
      <c r="AA20" s="36"/>
      <c r="AB20" s="36"/>
      <c r="AC20" s="36"/>
      <c r="AD20" s="36"/>
      <c r="AE20" s="36"/>
    </row>
    <row r="21" spans="1:31" x14ac:dyDescent="0.3">
      <c r="A21" s="208"/>
      <c r="B21" s="93" t="s">
        <v>215</v>
      </c>
      <c r="C21" s="93" t="s">
        <v>211</v>
      </c>
      <c r="D21" s="36"/>
      <c r="E21" s="36"/>
      <c r="F21" s="35">
        <v>30</v>
      </c>
      <c r="G21" s="1"/>
      <c r="H21" s="10"/>
      <c r="I21" s="1"/>
      <c r="J21" s="1"/>
      <c r="K21" s="1"/>
      <c r="L21" s="1"/>
      <c r="M21" s="60" t="s">
        <v>32</v>
      </c>
      <c r="N21" s="1"/>
      <c r="O21" s="1"/>
      <c r="P21" s="1"/>
      <c r="Q21" s="13"/>
      <c r="R21" s="13"/>
      <c r="S21" s="13"/>
      <c r="T21" s="13"/>
      <c r="U21" s="1"/>
      <c r="V21" s="1"/>
      <c r="W21" s="1"/>
      <c r="X21" s="1"/>
      <c r="Y21" s="36"/>
      <c r="Z21" s="36"/>
      <c r="AA21" s="36"/>
      <c r="AB21" s="36"/>
      <c r="AC21" s="36"/>
      <c r="AD21" s="36"/>
      <c r="AE21" s="36"/>
    </row>
    <row r="22" spans="1:31" x14ac:dyDescent="0.3">
      <c r="A22" s="208"/>
      <c r="B22" s="93" t="s">
        <v>216</v>
      </c>
      <c r="C22" s="93" t="s">
        <v>211</v>
      </c>
      <c r="D22" s="36"/>
      <c r="E22" s="36"/>
      <c r="F22" s="35">
        <v>31</v>
      </c>
      <c r="G22" s="1"/>
      <c r="H22" s="10"/>
      <c r="I22" s="1"/>
      <c r="J22" s="1"/>
      <c r="K22" s="1"/>
      <c r="L22" s="1"/>
      <c r="M22" s="60" t="s">
        <v>32</v>
      </c>
      <c r="N22" s="1"/>
      <c r="O22" s="1"/>
      <c r="P22" s="1"/>
      <c r="Q22" s="13"/>
      <c r="R22" s="13"/>
      <c r="S22" s="13"/>
      <c r="T22" s="13"/>
      <c r="U22" s="1"/>
      <c r="V22" s="1"/>
      <c r="W22" s="1"/>
      <c r="X22" s="1"/>
      <c r="Y22" s="36"/>
      <c r="Z22" s="36"/>
      <c r="AA22" s="36"/>
      <c r="AB22" s="36"/>
      <c r="AC22" s="36"/>
      <c r="AD22" s="36"/>
      <c r="AE22" s="36"/>
    </row>
    <row r="23" spans="1:31" x14ac:dyDescent="0.3">
      <c r="A23" s="208"/>
      <c r="B23" s="93" t="s">
        <v>217</v>
      </c>
      <c r="C23" s="93" t="s">
        <v>214</v>
      </c>
      <c r="D23" s="36"/>
      <c r="E23" s="36"/>
      <c r="F23" s="35">
        <v>32</v>
      </c>
      <c r="G23" s="1"/>
      <c r="H23" s="10"/>
      <c r="I23" s="1"/>
      <c r="J23" s="1"/>
      <c r="K23" s="1"/>
      <c r="L23" s="1"/>
      <c r="M23" s="60" t="s">
        <v>32</v>
      </c>
      <c r="N23" s="1"/>
      <c r="O23" s="1"/>
      <c r="P23" s="1"/>
      <c r="Q23" s="13"/>
      <c r="R23" s="13"/>
      <c r="S23" s="13"/>
      <c r="T23" s="13"/>
      <c r="U23" s="1"/>
      <c r="V23" s="1"/>
      <c r="W23" s="1"/>
      <c r="X23" s="1"/>
      <c r="Y23" s="36"/>
      <c r="Z23" s="36"/>
      <c r="AA23" s="36"/>
      <c r="AB23" s="36"/>
      <c r="AC23" s="36"/>
      <c r="AD23" s="36"/>
      <c r="AE23" s="36"/>
    </row>
    <row r="24" spans="1:31" x14ac:dyDescent="0.3">
      <c r="A24" s="208"/>
      <c r="B24" s="93" t="s">
        <v>33</v>
      </c>
      <c r="C24" s="93"/>
      <c r="D24" s="36"/>
      <c r="E24" s="36"/>
      <c r="F24" s="35">
        <v>34</v>
      </c>
      <c r="G24" s="1"/>
      <c r="H24" s="10"/>
      <c r="I24" s="1"/>
      <c r="J24" s="1"/>
      <c r="K24" s="1"/>
      <c r="L24" s="1"/>
      <c r="M24" s="60" t="s">
        <v>32</v>
      </c>
      <c r="N24" s="1"/>
      <c r="O24" s="1"/>
      <c r="P24" s="1"/>
      <c r="Q24" s="13"/>
      <c r="R24" s="13"/>
      <c r="S24" s="13"/>
      <c r="T24" s="13"/>
      <c r="U24" s="1"/>
      <c r="V24" s="1"/>
      <c r="W24" s="1"/>
      <c r="X24" s="1"/>
      <c r="Y24" s="36"/>
      <c r="Z24" s="36"/>
      <c r="AA24" s="36"/>
      <c r="AB24" s="36"/>
      <c r="AC24" s="36"/>
      <c r="AD24" s="36"/>
      <c r="AE24" s="36"/>
    </row>
    <row r="25" spans="1:31" x14ac:dyDescent="0.3">
      <c r="A25" s="208"/>
      <c r="B25" s="93" t="s">
        <v>34</v>
      </c>
      <c r="C25" s="93"/>
      <c r="D25" s="36"/>
      <c r="E25" s="36"/>
      <c r="F25" s="35">
        <v>35</v>
      </c>
      <c r="G25" s="1"/>
      <c r="H25" s="10"/>
      <c r="I25" s="1"/>
      <c r="J25" s="1"/>
      <c r="K25" s="1"/>
      <c r="L25" s="1"/>
      <c r="M25" s="60" t="s">
        <v>32</v>
      </c>
      <c r="N25" s="1"/>
      <c r="O25" s="1"/>
      <c r="P25" s="1"/>
      <c r="Q25" s="13"/>
      <c r="R25" s="13"/>
      <c r="S25" s="13"/>
      <c r="T25" s="13"/>
      <c r="U25" s="1"/>
      <c r="V25" s="1"/>
      <c r="W25" s="1"/>
      <c r="X25" s="1"/>
      <c r="Y25" s="36"/>
      <c r="Z25" s="36"/>
      <c r="AA25" s="36"/>
      <c r="AB25" s="36"/>
      <c r="AC25" s="36"/>
      <c r="AD25" s="36"/>
      <c r="AE25" s="36"/>
    </row>
    <row r="26" spans="1:31" x14ac:dyDescent="0.3">
      <c r="A26" s="208"/>
      <c r="B26" s="93" t="s">
        <v>218</v>
      </c>
      <c r="C26" s="93"/>
      <c r="D26" s="36"/>
      <c r="E26" s="36"/>
      <c r="F26" s="35">
        <v>36</v>
      </c>
      <c r="G26" s="1"/>
      <c r="H26" s="10"/>
      <c r="I26" s="1"/>
      <c r="J26" s="1"/>
      <c r="K26" s="1"/>
      <c r="L26" s="1"/>
      <c r="M26" s="60" t="s">
        <v>32</v>
      </c>
      <c r="N26" s="1"/>
      <c r="O26" s="1"/>
      <c r="P26" s="1"/>
      <c r="Q26" s="13"/>
      <c r="R26" s="13"/>
      <c r="S26" s="13"/>
      <c r="T26" s="13"/>
      <c r="U26" s="1"/>
      <c r="V26" s="1"/>
      <c r="W26" s="1"/>
      <c r="X26" s="1"/>
      <c r="Y26" s="36"/>
      <c r="Z26" s="36"/>
      <c r="AA26" s="36"/>
      <c r="AB26" s="36"/>
      <c r="AC26" s="36"/>
      <c r="AD26" s="36"/>
      <c r="AE26" s="36"/>
    </row>
    <row r="27" spans="1:31" x14ac:dyDescent="0.3">
      <c r="A27" s="208"/>
      <c r="B27" s="93" t="s">
        <v>219</v>
      </c>
      <c r="C27" s="93"/>
      <c r="D27" s="36"/>
      <c r="E27" s="36"/>
      <c r="F27" s="35">
        <v>37</v>
      </c>
      <c r="G27" s="1"/>
      <c r="H27" s="10"/>
      <c r="I27" s="1"/>
      <c r="J27" s="1"/>
      <c r="K27" s="1"/>
      <c r="L27" s="1"/>
      <c r="M27" s="60" t="s">
        <v>32</v>
      </c>
      <c r="N27" s="1"/>
      <c r="O27" s="1"/>
      <c r="P27" s="1"/>
      <c r="Q27" s="13"/>
      <c r="R27" s="13"/>
      <c r="S27" s="13"/>
      <c r="T27" s="13"/>
      <c r="U27" s="1"/>
      <c r="V27" s="1"/>
      <c r="W27" s="1"/>
      <c r="X27" s="1"/>
      <c r="Y27" s="36"/>
      <c r="Z27" s="36"/>
      <c r="AA27" s="36"/>
      <c r="AB27" s="36"/>
      <c r="AC27" s="36"/>
      <c r="AD27" s="36"/>
      <c r="AE27" s="36"/>
    </row>
    <row r="28" spans="1:31" x14ac:dyDescent="0.3">
      <c r="A28" s="208"/>
      <c r="B28" s="93" t="s">
        <v>220</v>
      </c>
      <c r="C28" s="93"/>
      <c r="D28" s="36"/>
      <c r="E28" s="36"/>
      <c r="F28" s="35">
        <v>38</v>
      </c>
      <c r="G28" s="1"/>
      <c r="H28" s="10"/>
      <c r="I28" s="1"/>
      <c r="J28" s="1"/>
      <c r="K28" s="1"/>
      <c r="L28" s="1"/>
      <c r="M28" s="60" t="s">
        <v>32</v>
      </c>
      <c r="N28" s="1"/>
      <c r="O28" s="1"/>
      <c r="P28" s="1"/>
      <c r="Q28" s="13"/>
      <c r="R28" s="13"/>
      <c r="S28" s="13"/>
      <c r="T28" s="13"/>
      <c r="U28" s="1"/>
      <c r="V28" s="1"/>
      <c r="W28" s="1"/>
      <c r="X28" s="1"/>
      <c r="Y28" s="36"/>
      <c r="Z28" s="36"/>
      <c r="AA28" s="36"/>
      <c r="AB28" s="36"/>
      <c r="AC28" s="36"/>
      <c r="AD28" s="36"/>
      <c r="AE28" s="36"/>
    </row>
    <row r="29" spans="1:31" x14ac:dyDescent="0.3">
      <c r="A29" s="208"/>
      <c r="B29" s="93" t="s">
        <v>221</v>
      </c>
      <c r="C29" s="93"/>
      <c r="D29" s="36"/>
      <c r="E29" s="36"/>
      <c r="F29" s="35">
        <v>40</v>
      </c>
      <c r="G29" s="1"/>
      <c r="H29" s="10"/>
      <c r="I29" s="1"/>
      <c r="J29" s="1"/>
      <c r="K29" s="1"/>
      <c r="L29" s="1"/>
      <c r="M29" s="60" t="s">
        <v>32</v>
      </c>
      <c r="N29" s="1"/>
      <c r="O29" s="1"/>
      <c r="P29" s="1"/>
      <c r="Q29" s="13"/>
      <c r="R29" s="13"/>
      <c r="S29" s="13"/>
      <c r="T29" s="13"/>
      <c r="U29" s="1"/>
      <c r="V29" s="1"/>
      <c r="W29" s="1"/>
      <c r="X29" s="1"/>
      <c r="Y29" s="36"/>
      <c r="Z29" s="36"/>
      <c r="AA29" s="36"/>
      <c r="AB29" s="36"/>
      <c r="AC29" s="36"/>
      <c r="AD29" s="36"/>
      <c r="AE29" s="36"/>
    </row>
    <row r="30" spans="1:31" x14ac:dyDescent="0.3">
      <c r="A30" s="208"/>
      <c r="B30" s="93" t="s">
        <v>222</v>
      </c>
      <c r="C30" s="93"/>
      <c r="D30" s="36"/>
      <c r="E30" s="36"/>
      <c r="F30" s="35">
        <v>41</v>
      </c>
      <c r="G30" s="1"/>
      <c r="H30" s="10"/>
      <c r="I30" s="1"/>
      <c r="J30" s="1"/>
      <c r="K30" s="1"/>
      <c r="L30" s="1"/>
      <c r="M30" s="60" t="s">
        <v>32</v>
      </c>
      <c r="N30" s="1"/>
      <c r="O30" s="1"/>
      <c r="P30" s="1"/>
      <c r="Q30" s="13"/>
      <c r="R30" s="13"/>
      <c r="S30" s="13"/>
      <c r="T30" s="13"/>
      <c r="U30" s="1"/>
      <c r="V30" s="1"/>
      <c r="W30" s="1"/>
      <c r="X30" s="1"/>
      <c r="Y30" s="36"/>
      <c r="Z30" s="36"/>
      <c r="AA30" s="36"/>
      <c r="AB30" s="36"/>
      <c r="AC30" s="36"/>
      <c r="AD30" s="36"/>
      <c r="AE30" s="36"/>
    </row>
    <row r="31" spans="1:31" x14ac:dyDescent="0.3">
      <c r="A31" s="208"/>
      <c r="B31" s="93" t="s">
        <v>223</v>
      </c>
      <c r="C31" s="93"/>
      <c r="D31" s="36"/>
      <c r="E31" s="36"/>
      <c r="F31" s="35">
        <v>42</v>
      </c>
      <c r="G31" s="1"/>
      <c r="H31" s="10"/>
      <c r="I31" s="1"/>
      <c r="J31" s="1"/>
      <c r="K31" s="1"/>
      <c r="L31" s="1"/>
      <c r="M31" s="60" t="s">
        <v>32</v>
      </c>
      <c r="N31" s="1"/>
      <c r="O31" s="1"/>
      <c r="P31" s="1"/>
      <c r="Q31" s="13"/>
      <c r="R31" s="13"/>
      <c r="S31" s="13"/>
      <c r="T31" s="13"/>
      <c r="U31" s="1"/>
      <c r="V31" s="1"/>
      <c r="W31" s="1"/>
      <c r="X31" s="1"/>
      <c r="Y31" s="36"/>
      <c r="Z31" s="36"/>
      <c r="AA31" s="36"/>
      <c r="AB31" s="36"/>
      <c r="AC31" s="36"/>
      <c r="AD31" s="36"/>
      <c r="AE31" s="36"/>
    </row>
    <row r="32" spans="1:31" x14ac:dyDescent="0.3">
      <c r="A32" s="208"/>
      <c r="B32" s="93" t="s">
        <v>35</v>
      </c>
      <c r="C32" s="93" t="s">
        <v>209</v>
      </c>
      <c r="D32" s="36"/>
      <c r="E32" s="36"/>
      <c r="F32" s="35">
        <v>43.5</v>
      </c>
      <c r="G32" s="1"/>
      <c r="H32" s="10"/>
      <c r="I32" s="1"/>
      <c r="J32" s="1"/>
      <c r="K32" s="1"/>
      <c r="L32" s="1"/>
      <c r="M32" s="60" t="s">
        <v>32</v>
      </c>
      <c r="N32" s="1"/>
      <c r="O32" s="1"/>
      <c r="P32" s="1"/>
      <c r="Q32" s="13"/>
      <c r="R32" s="13"/>
      <c r="S32" s="13"/>
      <c r="T32" s="13"/>
      <c r="U32" s="1"/>
      <c r="V32" s="1"/>
      <c r="W32" s="1"/>
      <c r="X32" s="1"/>
      <c r="Y32" s="36"/>
      <c r="Z32" s="36"/>
      <c r="AA32" s="36"/>
      <c r="AB32" s="36"/>
      <c r="AC32" s="36"/>
      <c r="AD32" s="36"/>
      <c r="AE32" s="36"/>
    </row>
    <row r="33" spans="1:31" x14ac:dyDescent="0.3">
      <c r="A33" s="208"/>
      <c r="B33" s="93" t="s">
        <v>224</v>
      </c>
      <c r="C33" s="93"/>
      <c r="D33" s="36"/>
      <c r="E33" s="36"/>
      <c r="F33" s="35">
        <v>44</v>
      </c>
      <c r="G33" s="1"/>
      <c r="H33" s="10"/>
      <c r="I33" s="1"/>
      <c r="J33" s="1"/>
      <c r="K33" s="1"/>
      <c r="L33" s="1"/>
      <c r="M33" s="60" t="s">
        <v>32</v>
      </c>
      <c r="N33" s="1"/>
      <c r="O33" s="1"/>
      <c r="P33" s="1"/>
      <c r="Q33" s="13"/>
      <c r="R33" s="13"/>
      <c r="S33" s="13"/>
      <c r="T33" s="13"/>
      <c r="U33" s="1"/>
      <c r="V33" s="1"/>
      <c r="W33" s="1"/>
      <c r="X33" s="1"/>
      <c r="Y33" s="36"/>
      <c r="Z33" s="36"/>
      <c r="AA33" s="36"/>
      <c r="AB33" s="36"/>
      <c r="AC33" s="36"/>
      <c r="AD33" s="36"/>
      <c r="AE33" s="36"/>
    </row>
    <row r="34" spans="1:31" x14ac:dyDescent="0.3">
      <c r="A34" s="209"/>
      <c r="B34" s="93" t="s">
        <v>36</v>
      </c>
      <c r="C34" s="93" t="s">
        <v>208</v>
      </c>
      <c r="D34" s="36"/>
      <c r="E34" s="36"/>
      <c r="F34" s="35">
        <v>44.5</v>
      </c>
      <c r="G34" s="1"/>
      <c r="H34" s="10"/>
      <c r="I34" s="1"/>
      <c r="J34" s="1"/>
      <c r="K34" s="1"/>
      <c r="L34" s="1"/>
      <c r="M34" s="60" t="s">
        <v>32</v>
      </c>
      <c r="N34" s="1"/>
      <c r="O34" s="1"/>
      <c r="P34" s="1"/>
      <c r="Q34" s="13"/>
      <c r="R34" s="13"/>
      <c r="S34" s="13"/>
      <c r="T34" s="13"/>
      <c r="U34" s="1"/>
      <c r="V34" s="1"/>
      <c r="W34" s="1"/>
      <c r="X34" s="1"/>
      <c r="Y34" s="36"/>
      <c r="Z34" s="36"/>
      <c r="AA34" s="36"/>
      <c r="AB34" s="36"/>
      <c r="AC34" s="36"/>
      <c r="AD34" s="36"/>
      <c r="AE34" s="36"/>
    </row>
    <row r="35" spans="1:31" x14ac:dyDescent="0.3">
      <c r="A35" s="204" t="s">
        <v>37</v>
      </c>
      <c r="B35" s="62" t="s">
        <v>225</v>
      </c>
      <c r="C35" s="62"/>
      <c r="D35" s="36"/>
      <c r="E35" s="36"/>
      <c r="F35" s="35">
        <v>45</v>
      </c>
      <c r="G35" s="1"/>
      <c r="H35" s="10"/>
      <c r="I35" s="1"/>
      <c r="J35" s="1"/>
      <c r="K35" s="1"/>
      <c r="L35" s="1"/>
      <c r="M35" s="61" t="s">
        <v>32</v>
      </c>
      <c r="N35" s="1"/>
      <c r="O35" s="1"/>
      <c r="P35" s="1"/>
      <c r="Q35" s="13"/>
      <c r="R35" s="13"/>
      <c r="S35" s="13"/>
      <c r="T35" s="13"/>
      <c r="U35" s="1"/>
      <c r="V35" s="1"/>
      <c r="W35" s="1"/>
      <c r="X35" s="1"/>
      <c r="Y35" s="36"/>
      <c r="Z35" s="36"/>
      <c r="AA35" s="36"/>
      <c r="AB35" s="36"/>
      <c r="AC35" s="36"/>
      <c r="AD35" s="36"/>
      <c r="AE35" s="36"/>
    </row>
    <row r="36" spans="1:31" x14ac:dyDescent="0.3">
      <c r="A36" s="205"/>
      <c r="B36" s="62" t="s">
        <v>38</v>
      </c>
      <c r="C36" s="62" t="s">
        <v>208</v>
      </c>
      <c r="D36" s="36"/>
      <c r="E36" s="36"/>
      <c r="F36" s="35">
        <v>46</v>
      </c>
      <c r="G36" s="1"/>
      <c r="H36" s="10"/>
      <c r="I36" s="1"/>
      <c r="J36" s="1"/>
      <c r="K36" s="1"/>
      <c r="L36" s="1"/>
      <c r="M36" s="61" t="s">
        <v>32</v>
      </c>
      <c r="N36" s="1"/>
      <c r="O36" s="1"/>
      <c r="P36" s="1"/>
      <c r="Q36" s="13"/>
      <c r="R36" s="13"/>
      <c r="S36" s="13"/>
      <c r="T36" s="13"/>
      <c r="U36" s="1"/>
      <c r="V36" s="1"/>
      <c r="W36" s="1"/>
      <c r="X36" s="1"/>
      <c r="Y36" s="36"/>
      <c r="Z36" s="36"/>
      <c r="AA36" s="36"/>
      <c r="AB36" s="36"/>
      <c r="AC36" s="36"/>
      <c r="AD36" s="36"/>
      <c r="AE36" s="36"/>
    </row>
    <row r="37" spans="1:31" x14ac:dyDescent="0.3">
      <c r="A37" s="205"/>
      <c r="B37" s="62" t="s">
        <v>39</v>
      </c>
      <c r="C37" s="62" t="s">
        <v>208</v>
      </c>
      <c r="D37" s="36"/>
      <c r="E37" s="36"/>
      <c r="F37" s="35">
        <v>47</v>
      </c>
      <c r="G37" s="1"/>
      <c r="H37" s="10"/>
      <c r="I37" s="1"/>
      <c r="J37" s="1"/>
      <c r="K37" s="1"/>
      <c r="L37" s="1"/>
      <c r="M37" s="61" t="s">
        <v>32</v>
      </c>
      <c r="N37" s="1"/>
      <c r="O37" s="1"/>
      <c r="P37" s="1"/>
      <c r="Q37" s="13"/>
      <c r="R37" s="13"/>
      <c r="S37" s="13"/>
      <c r="T37" s="13"/>
      <c r="U37" s="1"/>
      <c r="V37" s="1"/>
      <c r="W37" s="1"/>
      <c r="X37" s="1"/>
      <c r="Y37" s="36"/>
      <c r="Z37" s="36"/>
      <c r="AA37" s="36"/>
      <c r="AB37" s="36"/>
      <c r="AC37" s="36"/>
      <c r="AD37" s="36"/>
      <c r="AE37" s="36"/>
    </row>
    <row r="38" spans="1:31" x14ac:dyDescent="0.3">
      <c r="A38" s="205"/>
      <c r="B38" s="62" t="s">
        <v>40</v>
      </c>
      <c r="C38" s="62" t="s">
        <v>208</v>
      </c>
      <c r="D38" s="36"/>
      <c r="E38" s="36"/>
      <c r="F38" s="35">
        <v>47.5</v>
      </c>
      <c r="G38" s="1"/>
      <c r="H38" s="10"/>
      <c r="I38" s="1"/>
      <c r="J38" s="1"/>
      <c r="K38" s="1"/>
      <c r="L38" s="1"/>
      <c r="M38" s="61" t="s">
        <v>32</v>
      </c>
      <c r="N38" s="1"/>
      <c r="O38" s="1"/>
      <c r="P38" s="1"/>
      <c r="Q38" s="13"/>
      <c r="R38" s="13"/>
      <c r="S38" s="13"/>
      <c r="T38" s="13"/>
      <c r="U38" s="1"/>
      <c r="V38" s="1"/>
      <c r="W38" s="1"/>
      <c r="X38" s="1"/>
      <c r="Y38" s="36"/>
      <c r="Z38" s="36"/>
      <c r="AA38" s="36"/>
      <c r="AB38" s="36"/>
      <c r="AC38" s="36"/>
      <c r="AD38" s="36"/>
      <c r="AE38" s="36"/>
    </row>
    <row r="39" spans="1:31" x14ac:dyDescent="0.3">
      <c r="A39" s="205"/>
      <c r="B39" s="62" t="s">
        <v>226</v>
      </c>
      <c r="C39" s="62" t="s">
        <v>208</v>
      </c>
      <c r="D39" s="36"/>
      <c r="E39" s="36"/>
      <c r="F39" s="35">
        <v>48</v>
      </c>
      <c r="G39" s="1"/>
      <c r="H39" s="10"/>
      <c r="I39" s="1"/>
      <c r="J39" s="1"/>
      <c r="K39" s="1"/>
      <c r="L39" s="1"/>
      <c r="M39" s="61" t="s">
        <v>32</v>
      </c>
      <c r="N39" s="1"/>
      <c r="O39" s="1"/>
      <c r="P39" s="1"/>
      <c r="Q39" s="13"/>
      <c r="R39" s="13"/>
      <c r="S39" s="13"/>
      <c r="T39" s="13"/>
      <c r="U39" s="1"/>
      <c r="V39" s="1"/>
      <c r="W39" s="1"/>
      <c r="X39" s="1"/>
      <c r="Y39" s="36"/>
      <c r="Z39" s="36"/>
      <c r="AA39" s="36"/>
      <c r="AB39" s="36"/>
      <c r="AC39" s="36"/>
      <c r="AD39" s="36"/>
      <c r="AE39" s="36"/>
    </row>
    <row r="40" spans="1:31" x14ac:dyDescent="0.3">
      <c r="A40" s="205"/>
      <c r="B40" s="62" t="s">
        <v>41</v>
      </c>
      <c r="C40" s="62" t="s">
        <v>208</v>
      </c>
      <c r="D40" s="36"/>
      <c r="E40" s="36"/>
      <c r="F40" s="35">
        <v>48</v>
      </c>
      <c r="G40" s="1"/>
      <c r="H40" s="10"/>
      <c r="I40" s="1"/>
      <c r="J40" s="1"/>
      <c r="K40" s="1"/>
      <c r="L40" s="1"/>
      <c r="M40" s="61" t="s">
        <v>32</v>
      </c>
      <c r="N40" s="1"/>
      <c r="O40" s="1"/>
      <c r="P40" s="1"/>
      <c r="Q40" s="13"/>
      <c r="R40" s="13"/>
      <c r="S40" s="13"/>
      <c r="T40" s="13"/>
      <c r="U40" s="1"/>
      <c r="V40" s="1"/>
      <c r="W40" s="1"/>
      <c r="X40" s="1"/>
      <c r="Y40" s="36"/>
      <c r="Z40" s="36"/>
      <c r="AA40" s="36"/>
      <c r="AB40" s="36"/>
      <c r="AC40" s="36"/>
      <c r="AD40" s="36"/>
      <c r="AE40" s="36"/>
    </row>
    <row r="41" spans="1:31" x14ac:dyDescent="0.3">
      <c r="A41" s="205"/>
      <c r="B41" s="62" t="s">
        <v>42</v>
      </c>
      <c r="C41" s="62" t="s">
        <v>208</v>
      </c>
      <c r="D41" s="36"/>
      <c r="E41" s="36"/>
      <c r="F41" s="35">
        <v>49</v>
      </c>
      <c r="G41" s="1"/>
      <c r="H41" s="10"/>
      <c r="I41" s="1"/>
      <c r="J41" s="1"/>
      <c r="K41" s="1"/>
      <c r="L41" s="1"/>
      <c r="M41" s="61" t="s">
        <v>32</v>
      </c>
      <c r="N41" s="1"/>
      <c r="O41" s="1"/>
      <c r="P41" s="1"/>
      <c r="Q41" s="13"/>
      <c r="R41" s="13"/>
      <c r="S41" s="13"/>
      <c r="T41" s="13"/>
      <c r="U41" s="1"/>
      <c r="V41" s="1"/>
      <c r="W41" s="1"/>
      <c r="X41" s="1"/>
      <c r="Y41" s="36"/>
      <c r="Z41" s="36"/>
      <c r="AA41" s="36"/>
      <c r="AB41" s="36"/>
      <c r="AC41" s="36"/>
      <c r="AD41" s="36"/>
      <c r="AE41" s="36"/>
    </row>
    <row r="42" spans="1:31" x14ac:dyDescent="0.3">
      <c r="A42" s="205"/>
      <c r="B42" s="62" t="s">
        <v>332</v>
      </c>
      <c r="C42" s="62" t="s">
        <v>227</v>
      </c>
      <c r="D42" s="36"/>
      <c r="E42" s="36"/>
      <c r="F42" s="35">
        <v>50</v>
      </c>
      <c r="G42" s="1"/>
      <c r="H42" s="10"/>
      <c r="I42" s="1"/>
      <c r="J42" s="1"/>
      <c r="K42" s="1"/>
      <c r="L42" s="1"/>
      <c r="M42" s="61" t="s">
        <v>32</v>
      </c>
      <c r="N42" s="1"/>
      <c r="O42" s="1"/>
      <c r="P42" s="1"/>
      <c r="Q42" s="13"/>
      <c r="R42" s="13"/>
      <c r="S42" s="13"/>
      <c r="T42" s="13"/>
      <c r="U42" s="1"/>
      <c r="V42" s="1"/>
      <c r="W42" s="1"/>
      <c r="X42" s="1"/>
      <c r="Y42" s="36"/>
      <c r="Z42" s="36"/>
      <c r="AA42" s="36"/>
      <c r="AB42" s="36"/>
      <c r="AC42" s="36"/>
      <c r="AD42" s="36"/>
      <c r="AE42" s="36"/>
    </row>
    <row r="43" spans="1:31" x14ac:dyDescent="0.3">
      <c r="A43" s="205"/>
      <c r="B43" s="62" t="s">
        <v>228</v>
      </c>
      <c r="C43" s="62" t="s">
        <v>227</v>
      </c>
      <c r="D43" s="36"/>
      <c r="E43" s="36"/>
      <c r="F43" s="35">
        <v>51</v>
      </c>
      <c r="G43" s="1"/>
      <c r="H43" s="10"/>
      <c r="I43" s="1"/>
      <c r="J43" s="1"/>
      <c r="K43" s="1"/>
      <c r="L43" s="1"/>
      <c r="M43" s="61" t="s">
        <v>32</v>
      </c>
      <c r="N43" s="1"/>
      <c r="O43" s="1"/>
      <c r="P43" s="1"/>
      <c r="Q43" s="13"/>
      <c r="R43" s="13"/>
      <c r="S43" s="13"/>
      <c r="T43" s="13"/>
      <c r="U43" s="1"/>
      <c r="V43" s="1"/>
      <c r="W43" s="1"/>
      <c r="X43" s="1"/>
      <c r="Y43" s="36"/>
      <c r="Z43" s="36"/>
      <c r="AA43" s="36"/>
      <c r="AB43" s="36"/>
      <c r="AC43" s="36"/>
      <c r="AD43" s="36"/>
      <c r="AE43" s="36"/>
    </row>
    <row r="44" spans="1:31" x14ac:dyDescent="0.3">
      <c r="A44" s="205"/>
      <c r="B44" s="62" t="s">
        <v>43</v>
      </c>
      <c r="C44" s="62"/>
      <c r="D44" s="36"/>
      <c r="E44" s="36"/>
      <c r="F44" s="35">
        <v>52</v>
      </c>
      <c r="G44" s="1"/>
      <c r="H44" s="10"/>
      <c r="I44" s="1"/>
      <c r="J44" s="1"/>
      <c r="K44" s="1"/>
      <c r="L44" s="1"/>
      <c r="M44" s="61" t="s">
        <v>32</v>
      </c>
      <c r="N44" s="1"/>
      <c r="O44" s="1"/>
      <c r="P44" s="1"/>
      <c r="Q44" s="13"/>
      <c r="R44" s="13"/>
      <c r="S44" s="13"/>
      <c r="T44" s="13"/>
      <c r="U44" s="1"/>
      <c r="V44" s="1"/>
      <c r="W44" s="1"/>
      <c r="X44" s="1"/>
      <c r="Y44" s="36"/>
      <c r="Z44" s="36"/>
      <c r="AA44" s="36"/>
      <c r="AB44" s="36"/>
      <c r="AC44" s="36"/>
      <c r="AD44" s="36"/>
      <c r="AE44" s="36"/>
    </row>
    <row r="45" spans="1:31" x14ac:dyDescent="0.3">
      <c r="A45" s="205"/>
      <c r="B45" s="62" t="s">
        <v>229</v>
      </c>
      <c r="C45" s="62"/>
      <c r="D45" s="36"/>
      <c r="E45" s="36"/>
      <c r="F45" s="35">
        <v>53</v>
      </c>
      <c r="G45" s="1"/>
      <c r="H45" s="10"/>
      <c r="I45" s="1"/>
      <c r="J45" s="1"/>
      <c r="K45" s="1"/>
      <c r="L45" s="1"/>
      <c r="M45" s="61" t="s">
        <v>32</v>
      </c>
      <c r="N45" s="1"/>
      <c r="O45" s="1"/>
      <c r="P45" s="1"/>
      <c r="Q45" s="13"/>
      <c r="R45" s="13"/>
      <c r="S45" s="13"/>
      <c r="T45" s="13"/>
      <c r="U45" s="1"/>
      <c r="V45" s="1"/>
      <c r="W45" s="1"/>
      <c r="X45" s="1"/>
      <c r="Y45" s="36"/>
      <c r="Z45" s="36"/>
      <c r="AA45" s="36"/>
      <c r="AB45" s="36"/>
      <c r="AC45" s="36"/>
      <c r="AD45" s="36"/>
      <c r="AE45" s="36"/>
    </row>
    <row r="46" spans="1:31" x14ac:dyDescent="0.3">
      <c r="A46" s="205"/>
      <c r="B46" s="62" t="s">
        <v>230</v>
      </c>
      <c r="C46" s="62" t="s">
        <v>231</v>
      </c>
      <c r="D46" s="36"/>
      <c r="E46" s="36"/>
      <c r="F46" s="35">
        <v>54</v>
      </c>
      <c r="G46" s="1"/>
      <c r="H46" s="10"/>
      <c r="I46" s="1"/>
      <c r="J46" s="1"/>
      <c r="K46" s="1"/>
      <c r="L46" s="1"/>
      <c r="M46" s="61" t="s">
        <v>32</v>
      </c>
      <c r="N46" s="1"/>
      <c r="O46" s="1"/>
      <c r="P46" s="1"/>
      <c r="Q46" s="13"/>
      <c r="R46" s="13"/>
      <c r="S46" s="13"/>
      <c r="T46" s="13"/>
      <c r="U46" s="1"/>
      <c r="V46" s="1"/>
      <c r="W46" s="1"/>
      <c r="X46" s="1"/>
      <c r="Y46" s="36"/>
      <c r="Z46" s="36"/>
      <c r="AA46" s="36"/>
      <c r="AB46" s="36"/>
      <c r="AC46" s="36"/>
      <c r="AD46" s="36"/>
      <c r="AE46" s="36"/>
    </row>
    <row r="47" spans="1:31" x14ac:dyDescent="0.3">
      <c r="A47" s="205"/>
      <c r="B47" s="62" t="s">
        <v>44</v>
      </c>
      <c r="C47" s="62" t="s">
        <v>231</v>
      </c>
      <c r="D47" s="36"/>
      <c r="E47" s="36"/>
      <c r="F47" s="35">
        <v>71</v>
      </c>
      <c r="G47" s="1"/>
      <c r="H47" s="10"/>
      <c r="I47" s="1"/>
      <c r="J47" s="1"/>
      <c r="K47" s="1"/>
      <c r="L47" s="1"/>
      <c r="M47" s="61" t="s">
        <v>32</v>
      </c>
      <c r="N47" s="1"/>
      <c r="O47" s="1"/>
      <c r="P47" s="1"/>
      <c r="Q47" s="13"/>
      <c r="R47" s="13"/>
      <c r="S47" s="13"/>
      <c r="T47" s="13"/>
      <c r="U47" s="1"/>
      <c r="V47" s="1"/>
      <c r="W47" s="1"/>
      <c r="X47" s="1"/>
      <c r="Y47" s="36"/>
      <c r="Z47" s="36"/>
      <c r="AA47" s="36"/>
      <c r="AB47" s="36"/>
      <c r="AC47" s="36"/>
      <c r="AD47" s="36"/>
      <c r="AE47" s="36"/>
    </row>
    <row r="48" spans="1:31" x14ac:dyDescent="0.3">
      <c r="A48" s="205"/>
      <c r="B48" s="62" t="s">
        <v>45</v>
      </c>
      <c r="C48" s="62"/>
      <c r="D48" s="36"/>
      <c r="E48" s="36"/>
      <c r="F48" s="35">
        <v>82</v>
      </c>
      <c r="G48" s="1"/>
      <c r="H48" s="10"/>
      <c r="I48" s="1"/>
      <c r="J48" s="1"/>
      <c r="K48" s="1"/>
      <c r="L48" s="1"/>
      <c r="M48" s="61" t="s">
        <v>32</v>
      </c>
      <c r="N48" s="1"/>
      <c r="O48" s="1"/>
      <c r="P48" s="1"/>
      <c r="Q48" s="13"/>
      <c r="R48" s="13"/>
      <c r="S48" s="13"/>
      <c r="T48" s="13"/>
      <c r="U48" s="1"/>
      <c r="V48" s="1"/>
      <c r="W48" s="1"/>
      <c r="X48" s="1"/>
      <c r="Y48" s="36"/>
      <c r="Z48" s="36"/>
      <c r="AA48" s="36"/>
      <c r="AB48" s="36"/>
      <c r="AC48" s="36"/>
      <c r="AD48" s="36"/>
      <c r="AE48" s="36"/>
    </row>
    <row r="49" spans="1:31" x14ac:dyDescent="0.3">
      <c r="A49" s="205"/>
      <c r="B49" s="62" t="s">
        <v>46</v>
      </c>
      <c r="C49" s="62"/>
      <c r="D49" s="36"/>
      <c r="E49" s="36"/>
      <c r="F49" s="35">
        <v>83</v>
      </c>
      <c r="G49" s="1"/>
      <c r="H49" s="10"/>
      <c r="I49" s="1"/>
      <c r="J49" s="1"/>
      <c r="K49" s="1"/>
      <c r="L49" s="1"/>
      <c r="M49" s="61" t="s">
        <v>32</v>
      </c>
      <c r="N49" s="1"/>
      <c r="O49" s="1"/>
      <c r="P49" s="1"/>
      <c r="Q49" s="13"/>
      <c r="R49" s="13"/>
      <c r="S49" s="13"/>
      <c r="T49" s="13"/>
      <c r="U49" s="1"/>
      <c r="V49" s="1"/>
      <c r="W49" s="1"/>
      <c r="X49" s="1"/>
      <c r="Y49" s="36"/>
      <c r="Z49" s="36"/>
      <c r="AA49" s="36"/>
      <c r="AB49" s="36"/>
      <c r="AC49" s="36"/>
      <c r="AD49" s="36"/>
      <c r="AE49" s="36"/>
    </row>
    <row r="50" spans="1:31" x14ac:dyDescent="0.3">
      <c r="A50" s="205"/>
      <c r="B50" s="62" t="s">
        <v>47</v>
      </c>
      <c r="C50" s="62"/>
      <c r="D50" s="36"/>
      <c r="E50" s="36"/>
      <c r="F50" s="35">
        <v>84</v>
      </c>
      <c r="G50" s="1"/>
      <c r="H50" s="10"/>
      <c r="I50" s="1"/>
      <c r="J50" s="1"/>
      <c r="K50" s="1"/>
      <c r="L50" s="1"/>
      <c r="M50" s="61" t="s">
        <v>32</v>
      </c>
      <c r="N50" s="1"/>
      <c r="O50" s="1"/>
      <c r="P50" s="1"/>
      <c r="Q50" s="13"/>
      <c r="R50" s="13"/>
      <c r="S50" s="13"/>
      <c r="T50" s="13"/>
      <c r="U50" s="1"/>
      <c r="V50" s="1"/>
      <c r="W50" s="1"/>
      <c r="X50" s="1"/>
      <c r="Y50" s="36"/>
      <c r="Z50" s="36"/>
      <c r="AA50" s="36"/>
      <c r="AB50" s="36"/>
      <c r="AC50" s="36"/>
      <c r="AD50" s="36"/>
      <c r="AE50" s="36"/>
    </row>
    <row r="51" spans="1:31" x14ac:dyDescent="0.3">
      <c r="A51" s="205"/>
      <c r="B51" s="62" t="s">
        <v>48</v>
      </c>
      <c r="C51" s="62"/>
      <c r="D51" s="36"/>
      <c r="E51" s="36"/>
      <c r="F51" s="35">
        <v>85</v>
      </c>
      <c r="G51" s="1"/>
      <c r="H51" s="10"/>
      <c r="I51" s="1"/>
      <c r="J51" s="1"/>
      <c r="K51" s="1"/>
      <c r="L51" s="1"/>
      <c r="M51" s="61" t="s">
        <v>32</v>
      </c>
      <c r="N51" s="1"/>
      <c r="O51" s="1"/>
      <c r="P51" s="1"/>
      <c r="Q51" s="13"/>
      <c r="R51" s="13"/>
      <c r="S51" s="13"/>
      <c r="T51" s="13"/>
      <c r="U51" s="1"/>
      <c r="V51" s="1"/>
      <c r="W51" s="1"/>
      <c r="X51" s="1"/>
      <c r="Y51" s="36"/>
      <c r="Z51" s="36"/>
      <c r="AA51" s="36"/>
      <c r="AB51" s="36"/>
      <c r="AC51" s="36"/>
      <c r="AD51" s="36"/>
      <c r="AE51" s="36"/>
    </row>
    <row r="52" spans="1:31" x14ac:dyDescent="0.3">
      <c r="A52" s="206"/>
      <c r="B52" s="62" t="s">
        <v>49</v>
      </c>
      <c r="C52" s="62"/>
      <c r="D52" s="36"/>
      <c r="E52" s="36"/>
      <c r="F52" s="35">
        <v>86</v>
      </c>
      <c r="G52" s="1"/>
      <c r="H52" s="10"/>
      <c r="I52" s="1"/>
      <c r="J52" s="1"/>
      <c r="K52" s="1"/>
      <c r="L52" s="1"/>
      <c r="M52" s="61" t="s">
        <v>32</v>
      </c>
      <c r="N52" s="1"/>
      <c r="O52" s="1"/>
      <c r="P52" s="1"/>
      <c r="Q52" s="13"/>
      <c r="R52" s="13"/>
      <c r="S52" s="13"/>
      <c r="T52" s="13"/>
      <c r="U52" s="1"/>
      <c r="V52" s="1"/>
      <c r="W52" s="1"/>
      <c r="X52" s="1"/>
      <c r="Y52" s="36"/>
      <c r="Z52" s="36"/>
      <c r="AA52" s="36"/>
      <c r="AB52" s="36"/>
      <c r="AC52" s="36"/>
      <c r="AD52" s="36"/>
      <c r="AE52" s="36"/>
    </row>
    <row r="53" spans="1:31" x14ac:dyDescent="0.3">
      <c r="A53" s="15"/>
      <c r="B53" s="16"/>
      <c r="C53" s="16"/>
      <c r="D53" s="17"/>
      <c r="E53" s="17"/>
      <c r="F53" s="18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</row>
    <row r="54" spans="1:31" ht="30" customHeight="1" x14ac:dyDescent="0.45">
      <c r="A54" s="174" t="s">
        <v>50</v>
      </c>
      <c r="B54" s="155" t="s">
        <v>51</v>
      </c>
      <c r="C54" s="155"/>
      <c r="D54" s="152"/>
      <c r="E54" s="152"/>
      <c r="F54" s="154"/>
      <c r="G54" s="152"/>
      <c r="H54" s="152"/>
      <c r="I54" s="152"/>
      <c r="J54" s="152"/>
      <c r="K54" s="152"/>
      <c r="L54" s="152"/>
      <c r="M54" s="152"/>
      <c r="N54" s="152"/>
      <c r="O54" s="152" t="s">
        <v>32</v>
      </c>
      <c r="P54" s="152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</row>
    <row r="55" spans="1:31" x14ac:dyDescent="0.3">
      <c r="A55" s="45"/>
      <c r="B55" s="42" t="s">
        <v>277</v>
      </c>
      <c r="C55" s="42" t="s">
        <v>281</v>
      </c>
      <c r="D55" s="1"/>
      <c r="E55" s="41"/>
      <c r="F55" s="10">
        <f>(F2+F3+(F4/'ep parameters'!B2))/'ep parameters'!B3</f>
        <v>9.5824777549623538E-3</v>
      </c>
      <c r="G55" s="150" t="s">
        <v>52</v>
      </c>
      <c r="H55" s="1" t="s">
        <v>53</v>
      </c>
      <c r="I55" s="1"/>
      <c r="J55" s="1"/>
      <c r="K55" s="1"/>
      <c r="L55" s="54" t="s">
        <v>54</v>
      </c>
      <c r="M55" s="1"/>
      <c r="N55" s="1"/>
      <c r="O55" s="1"/>
      <c r="P55" s="1"/>
      <c r="Q55" s="13"/>
      <c r="R55" s="13"/>
      <c r="S55" s="13"/>
      <c r="T55" s="13"/>
      <c r="U55" s="13"/>
      <c r="V55" s="13"/>
      <c r="W55" s="13"/>
      <c r="X55" s="13"/>
      <c r="Y55" s="55">
        <v>3</v>
      </c>
      <c r="Z55" s="12"/>
      <c r="AA55" s="12"/>
      <c r="AB55" s="12"/>
      <c r="AC55" s="12"/>
      <c r="AD55" s="12"/>
      <c r="AE55" s="12"/>
    </row>
    <row r="56" spans="1:31" x14ac:dyDescent="0.3">
      <c r="A56" s="45"/>
      <c r="B56" s="42" t="s">
        <v>250</v>
      </c>
      <c r="C56" s="42" t="s">
        <v>281</v>
      </c>
      <c r="D56" s="1"/>
      <c r="E56" s="41"/>
      <c r="F56" s="10">
        <f>(F2+F3+(F4/'ep parameters'!B2))/'ep parameters'!B3</f>
        <v>9.5824777549623538E-3</v>
      </c>
      <c r="G56" s="150" t="s">
        <v>52</v>
      </c>
      <c r="H56" s="1" t="s">
        <v>55</v>
      </c>
      <c r="I56" s="1"/>
      <c r="J56" s="1"/>
      <c r="K56" s="1"/>
      <c r="L56" s="54" t="s">
        <v>54</v>
      </c>
      <c r="M56" s="1"/>
      <c r="N56" s="1"/>
      <c r="O56" s="1"/>
      <c r="P56" s="1"/>
      <c r="Q56" s="13"/>
      <c r="R56" s="13"/>
      <c r="S56" s="13"/>
      <c r="T56" s="13"/>
      <c r="U56" s="13"/>
      <c r="V56" s="13"/>
      <c r="W56" s="13"/>
      <c r="X56" s="13"/>
      <c r="Y56" s="55"/>
      <c r="Z56" s="12"/>
      <c r="AA56" s="12"/>
      <c r="AB56" s="12"/>
      <c r="AC56" s="12"/>
      <c r="AD56" s="12"/>
      <c r="AE56" s="12"/>
    </row>
    <row r="57" spans="1:31" x14ac:dyDescent="0.3">
      <c r="A57" s="45"/>
      <c r="B57" s="42" t="s">
        <v>251</v>
      </c>
      <c r="C57" s="42" t="s">
        <v>281</v>
      </c>
      <c r="D57" s="1"/>
      <c r="E57" s="41"/>
      <c r="F57" s="10">
        <f>F55+F56</f>
        <v>1.9164955509924708E-2</v>
      </c>
      <c r="G57" s="1"/>
      <c r="H57" s="1"/>
      <c r="I57" s="1"/>
      <c r="J57" s="1"/>
      <c r="K57" s="1"/>
      <c r="L57" s="54" t="s">
        <v>54</v>
      </c>
      <c r="M57" s="1"/>
      <c r="N57" s="1"/>
      <c r="O57" s="1"/>
      <c r="P57" s="1"/>
      <c r="Q57" s="13"/>
      <c r="R57" s="13"/>
      <c r="S57" s="13"/>
      <c r="T57" s="13"/>
      <c r="U57" s="13"/>
      <c r="V57" s="13"/>
      <c r="W57" s="13"/>
      <c r="X57" s="13"/>
      <c r="Y57" s="55"/>
      <c r="Z57" s="12"/>
      <c r="AA57" s="12"/>
      <c r="AB57" s="12"/>
      <c r="AC57" s="12"/>
      <c r="AD57" s="12"/>
      <c r="AE57" s="12"/>
    </row>
    <row r="58" spans="1:31" x14ac:dyDescent="0.3">
      <c r="A58" s="45"/>
      <c r="B58" s="42" t="s">
        <v>252</v>
      </c>
      <c r="C58" s="42" t="s">
        <v>209</v>
      </c>
      <c r="D58" s="1"/>
      <c r="E58" s="41"/>
      <c r="F58" s="10">
        <f>F57*'ep parameters'!B3/'ep parameters'!B4</f>
        <v>6.9999999999999993E-3</v>
      </c>
      <c r="G58" s="1"/>
      <c r="H58" s="1"/>
      <c r="I58" s="1"/>
      <c r="J58" s="1"/>
      <c r="K58" s="1"/>
      <c r="L58" s="54" t="s">
        <v>54</v>
      </c>
      <c r="M58" s="1"/>
      <c r="N58" s="1"/>
      <c r="O58" s="1"/>
      <c r="P58" s="1"/>
      <c r="Q58" s="13"/>
      <c r="R58" s="13"/>
      <c r="S58" s="13"/>
      <c r="T58" s="13"/>
      <c r="U58" s="13"/>
      <c r="V58" s="13"/>
      <c r="W58" s="13"/>
      <c r="X58" s="13"/>
      <c r="Y58" s="55"/>
      <c r="Z58" s="12"/>
      <c r="AA58" s="12"/>
      <c r="AB58" s="12"/>
      <c r="AC58" s="12"/>
      <c r="AD58" s="12"/>
      <c r="AE58" s="12"/>
    </row>
    <row r="59" spans="1:31" ht="30" customHeight="1" x14ac:dyDescent="0.45">
      <c r="A59" s="151"/>
      <c r="B59" s="155" t="s">
        <v>56</v>
      </c>
      <c r="C59" s="155"/>
      <c r="D59" s="152"/>
      <c r="E59" s="152"/>
      <c r="F59" s="154"/>
      <c r="G59" s="152"/>
      <c r="H59" s="152"/>
      <c r="I59" s="152"/>
      <c r="J59" s="152"/>
      <c r="K59" s="152"/>
      <c r="L59" s="152"/>
      <c r="M59" s="152"/>
      <c r="N59" s="152"/>
      <c r="O59" s="152" t="s">
        <v>32</v>
      </c>
      <c r="P59" s="152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</row>
    <row r="60" spans="1:31" x14ac:dyDescent="0.3">
      <c r="A60" s="45"/>
      <c r="B60" s="42" t="s">
        <v>253</v>
      </c>
      <c r="C60" s="42" t="s">
        <v>208</v>
      </c>
      <c r="D60" s="1"/>
      <c r="E60" s="41"/>
      <c r="F60" s="10">
        <f>F2*(F18-F21)/'ep parameters'!B4</f>
        <v>-4.0000000000000001E-3</v>
      </c>
      <c r="G60" s="1"/>
      <c r="H60" s="1"/>
      <c r="I60" s="1"/>
      <c r="J60" s="1"/>
      <c r="K60" s="1"/>
      <c r="L60" s="54" t="s">
        <v>54</v>
      </c>
      <c r="M60" s="1"/>
      <c r="N60" s="1"/>
      <c r="O60" s="1"/>
      <c r="P60" s="1"/>
      <c r="Q60" s="13"/>
      <c r="R60" s="13"/>
      <c r="S60" s="13"/>
      <c r="T60" s="13"/>
      <c r="U60" s="13"/>
      <c r="V60" s="13"/>
      <c r="W60" s="13"/>
      <c r="X60" s="13"/>
      <c r="Y60" s="55"/>
      <c r="Z60" s="12"/>
      <c r="AA60" s="12"/>
      <c r="AB60" s="12"/>
      <c r="AC60" s="12"/>
      <c r="AD60" s="12"/>
      <c r="AE60" s="12"/>
    </row>
    <row r="61" spans="1:31" x14ac:dyDescent="0.3">
      <c r="A61" s="45"/>
      <c r="B61" s="42" t="s">
        <v>254</v>
      </c>
      <c r="C61" s="42" t="s">
        <v>208</v>
      </c>
      <c r="D61" s="1"/>
      <c r="E61" s="41"/>
      <c r="F61" s="10">
        <f>F3*(F19-F22)/'ep parameters'!B4</f>
        <v>-8.0000000000000002E-3</v>
      </c>
      <c r="G61" s="1"/>
      <c r="H61" s="1"/>
      <c r="I61" s="1"/>
      <c r="J61" s="1"/>
      <c r="K61" s="1"/>
      <c r="L61" s="54" t="s">
        <v>54</v>
      </c>
      <c r="M61" s="1"/>
      <c r="N61" s="1"/>
      <c r="O61" s="1"/>
      <c r="P61" s="1"/>
      <c r="Q61" s="13"/>
      <c r="R61" s="13"/>
      <c r="S61" s="13"/>
      <c r="T61" s="13"/>
      <c r="U61" s="13"/>
      <c r="V61" s="13"/>
      <c r="W61" s="13"/>
      <c r="X61" s="13"/>
      <c r="Y61" s="85"/>
      <c r="Z61" s="31"/>
      <c r="AA61" s="31"/>
      <c r="AB61" s="31"/>
      <c r="AC61" s="31"/>
      <c r="AD61" s="31"/>
      <c r="AE61" s="31"/>
    </row>
    <row r="62" spans="1:31" x14ac:dyDescent="0.3">
      <c r="A62" s="45"/>
      <c r="B62" s="42" t="s">
        <v>255</v>
      </c>
      <c r="C62" s="42" t="s">
        <v>208</v>
      </c>
      <c r="D62" s="1"/>
      <c r="E62" s="41"/>
      <c r="F62" s="10">
        <f>F4*(F20-F23)/'ep parameters'!B4</f>
        <v>-1.2E-2</v>
      </c>
      <c r="G62" s="1"/>
      <c r="H62" s="1"/>
      <c r="I62" s="1"/>
      <c r="J62" s="1"/>
      <c r="K62" s="1"/>
      <c r="L62" s="54" t="s">
        <v>54</v>
      </c>
      <c r="M62" s="1"/>
      <c r="N62" s="1"/>
      <c r="O62" s="1"/>
      <c r="P62" s="1"/>
      <c r="Q62" s="13"/>
      <c r="R62" s="13"/>
      <c r="S62" s="13"/>
      <c r="T62" s="13"/>
      <c r="U62" s="13"/>
      <c r="V62" s="13"/>
      <c r="W62" s="13"/>
      <c r="X62" s="13"/>
      <c r="Y62" s="85"/>
      <c r="Z62" s="31"/>
      <c r="AA62" s="31"/>
      <c r="AB62" s="31"/>
      <c r="AC62" s="31"/>
      <c r="AD62" s="31"/>
      <c r="AE62" s="31"/>
    </row>
    <row r="63" spans="1:31" x14ac:dyDescent="0.3">
      <c r="A63" s="45"/>
      <c r="B63" s="42" t="s">
        <v>256</v>
      </c>
      <c r="C63" s="42" t="s">
        <v>208</v>
      </c>
      <c r="D63" s="1"/>
      <c r="E63" s="41"/>
      <c r="F63" s="10">
        <f>SUM(F60:F62)</f>
        <v>-2.4E-2</v>
      </c>
      <c r="G63" s="1"/>
      <c r="H63" s="1"/>
      <c r="I63" s="1"/>
      <c r="J63" s="1"/>
      <c r="K63" s="1"/>
      <c r="L63" s="54" t="s">
        <v>54</v>
      </c>
      <c r="M63" s="1"/>
      <c r="N63" s="1"/>
      <c r="O63" s="1"/>
      <c r="P63" s="1"/>
      <c r="Q63" s="13"/>
      <c r="R63" s="13"/>
      <c r="S63" s="13"/>
      <c r="T63" s="13"/>
      <c r="U63" s="13"/>
      <c r="V63" s="13"/>
      <c r="W63" s="13"/>
      <c r="X63" s="13"/>
      <c r="Y63" s="85"/>
      <c r="Z63" s="31"/>
      <c r="AA63" s="31"/>
      <c r="AB63" s="31"/>
      <c r="AC63" s="31"/>
      <c r="AD63" s="31"/>
      <c r="AE63" s="31"/>
    </row>
    <row r="64" spans="1:31" ht="30" customHeight="1" x14ac:dyDescent="0.45">
      <c r="A64" s="151"/>
      <c r="B64" s="155" t="s">
        <v>57</v>
      </c>
      <c r="C64" s="155"/>
      <c r="D64" s="152"/>
      <c r="E64" s="152"/>
      <c r="F64" s="154"/>
      <c r="G64" s="152"/>
      <c r="H64" s="152"/>
      <c r="I64" s="152"/>
      <c r="J64" s="152"/>
      <c r="K64" s="152"/>
      <c r="L64" s="152"/>
      <c r="M64" s="152"/>
      <c r="N64" s="152"/>
      <c r="O64" s="152" t="s">
        <v>32</v>
      </c>
      <c r="P64" s="152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</row>
    <row r="65" spans="1:31" x14ac:dyDescent="0.3">
      <c r="A65" s="45"/>
      <c r="B65" s="42" t="s">
        <v>257</v>
      </c>
      <c r="C65" s="42" t="s">
        <v>282</v>
      </c>
      <c r="D65" s="1"/>
      <c r="E65" s="1"/>
      <c r="F65" s="10">
        <f>F60*F29</f>
        <v>-0.16</v>
      </c>
      <c r="G65" s="1" t="s">
        <v>58</v>
      </c>
      <c r="H65" s="1" t="s">
        <v>59</v>
      </c>
      <c r="I65" s="86"/>
      <c r="J65" s="86"/>
      <c r="K65" s="86"/>
      <c r="L65" s="54" t="s">
        <v>54</v>
      </c>
      <c r="M65" s="1"/>
      <c r="N65" s="1"/>
      <c r="O65" s="1"/>
      <c r="P65" s="1"/>
      <c r="Q65" s="13"/>
      <c r="R65" s="13"/>
      <c r="S65" s="13"/>
      <c r="T65" s="13"/>
      <c r="U65" s="13"/>
      <c r="V65" s="13"/>
      <c r="W65" s="13"/>
      <c r="X65" s="13"/>
      <c r="Y65" s="85"/>
      <c r="Z65" s="31"/>
      <c r="AA65" s="31"/>
      <c r="AB65" s="31"/>
      <c r="AC65" s="31"/>
      <c r="AD65" s="31"/>
      <c r="AE65" s="31"/>
    </row>
    <row r="66" spans="1:31" x14ac:dyDescent="0.3">
      <c r="A66" s="45"/>
      <c r="B66" s="42" t="s">
        <v>258</v>
      </c>
      <c r="C66" s="42" t="s">
        <v>208</v>
      </c>
      <c r="D66" s="1"/>
      <c r="E66" s="1"/>
      <c r="F66" s="10">
        <f>F60*F29</f>
        <v>-0.16</v>
      </c>
      <c r="G66" s="1"/>
      <c r="H66" s="1"/>
      <c r="I66" s="86"/>
      <c r="J66" s="86"/>
      <c r="K66" s="86"/>
      <c r="L66" s="54" t="s">
        <v>54</v>
      </c>
      <c r="M66" s="1"/>
      <c r="N66" s="1"/>
      <c r="O66" s="1"/>
      <c r="P66" s="1"/>
      <c r="Q66" s="13"/>
      <c r="R66" s="13"/>
      <c r="S66" s="13"/>
      <c r="T66" s="13"/>
      <c r="U66" s="13"/>
      <c r="V66" s="13"/>
      <c r="W66" s="13"/>
      <c r="X66" s="13"/>
      <c r="Y66" s="85"/>
      <c r="Z66" s="31"/>
      <c r="AA66" s="31"/>
      <c r="AB66" s="31"/>
      <c r="AC66" s="31"/>
      <c r="AD66" s="31"/>
      <c r="AE66" s="31"/>
    </row>
    <row r="67" spans="1:31" x14ac:dyDescent="0.3">
      <c r="A67" s="45"/>
      <c r="B67" s="42" t="s">
        <v>258</v>
      </c>
      <c r="C67" s="42" t="s">
        <v>208</v>
      </c>
      <c r="D67" s="1"/>
      <c r="E67" s="1"/>
      <c r="F67" s="10">
        <v>0</v>
      </c>
      <c r="G67" s="1" t="s">
        <v>58</v>
      </c>
      <c r="H67" s="1" t="s">
        <v>59</v>
      </c>
      <c r="I67" s="86"/>
      <c r="J67" s="86"/>
      <c r="K67" s="86" t="s">
        <v>60</v>
      </c>
      <c r="L67" s="54" t="s">
        <v>54</v>
      </c>
      <c r="M67" s="1"/>
      <c r="N67" s="1"/>
      <c r="O67" s="1"/>
      <c r="P67" s="1"/>
      <c r="Q67" s="13"/>
      <c r="R67" s="13"/>
      <c r="S67" s="13"/>
      <c r="T67" s="13"/>
      <c r="U67" s="13"/>
      <c r="V67" s="13"/>
      <c r="W67" s="13"/>
      <c r="X67" s="13"/>
      <c r="Y67" s="85"/>
      <c r="Z67" s="31"/>
      <c r="AA67" s="31"/>
      <c r="AB67" s="31"/>
      <c r="AC67" s="31"/>
      <c r="AD67" s="31"/>
      <c r="AE67" s="31"/>
    </row>
    <row r="68" spans="1:31" x14ac:dyDescent="0.3">
      <c r="A68" s="45"/>
      <c r="B68" s="42" t="s">
        <v>258</v>
      </c>
      <c r="C68" s="42" t="s">
        <v>208</v>
      </c>
      <c r="D68" s="1"/>
      <c r="E68" s="1"/>
      <c r="F68" s="10">
        <f>F60*F29*0.5</f>
        <v>-0.08</v>
      </c>
      <c r="G68" s="1" t="s">
        <v>58</v>
      </c>
      <c r="H68" s="1" t="s">
        <v>59</v>
      </c>
      <c r="I68" s="86"/>
      <c r="J68" s="86"/>
      <c r="K68" s="86"/>
      <c r="L68" s="54" t="s">
        <v>54</v>
      </c>
      <c r="M68" s="1"/>
      <c r="N68" s="1"/>
      <c r="O68" s="1"/>
      <c r="P68" s="1"/>
      <c r="Q68" s="13"/>
      <c r="R68" s="13"/>
      <c r="S68" s="13"/>
      <c r="T68" s="13"/>
      <c r="U68" s="13"/>
      <c r="V68" s="13"/>
      <c r="W68" s="13"/>
      <c r="X68" s="13"/>
      <c r="Y68" s="85"/>
      <c r="Z68" s="31"/>
      <c r="AA68" s="31"/>
      <c r="AB68" s="31"/>
      <c r="AC68" s="31"/>
      <c r="AD68" s="31"/>
      <c r="AE68" s="31"/>
    </row>
    <row r="69" spans="1:31" x14ac:dyDescent="0.3">
      <c r="A69" s="45"/>
      <c r="B69" s="42" t="s">
        <v>259</v>
      </c>
      <c r="C69" s="42" t="s">
        <v>208</v>
      </c>
      <c r="D69" s="1"/>
      <c r="E69" s="1"/>
      <c r="F69" s="10">
        <f>F61*F30</f>
        <v>-0.32800000000000001</v>
      </c>
      <c r="G69" s="1"/>
      <c r="H69" s="1"/>
      <c r="I69" s="86"/>
      <c r="J69" s="86"/>
      <c r="K69" s="86"/>
      <c r="L69" s="54" t="s">
        <v>54</v>
      </c>
      <c r="M69" s="1"/>
      <c r="N69" s="1"/>
      <c r="O69" s="1"/>
      <c r="P69" s="1"/>
      <c r="Q69" s="13"/>
      <c r="R69" s="13"/>
      <c r="S69" s="13"/>
      <c r="T69" s="13"/>
      <c r="U69" s="13"/>
      <c r="V69" s="13"/>
      <c r="W69" s="13"/>
      <c r="X69" s="13"/>
      <c r="Y69" s="85"/>
      <c r="Z69" s="31"/>
      <c r="AA69" s="31"/>
      <c r="AB69" s="31"/>
      <c r="AC69" s="31"/>
      <c r="AD69" s="31"/>
      <c r="AE69" s="31"/>
    </row>
    <row r="70" spans="1:31" x14ac:dyDescent="0.3">
      <c r="A70" s="45"/>
      <c r="B70" s="42" t="s">
        <v>260</v>
      </c>
      <c r="C70" s="42" t="s">
        <v>208</v>
      </c>
      <c r="D70" s="1"/>
      <c r="E70" s="1"/>
      <c r="F70" s="10">
        <f>F62*F31</f>
        <v>-0.504</v>
      </c>
      <c r="G70" s="1"/>
      <c r="H70" s="1"/>
      <c r="I70" s="86"/>
      <c r="J70" s="86"/>
      <c r="K70" s="86"/>
      <c r="L70" s="54" t="s">
        <v>54</v>
      </c>
      <c r="M70" s="1"/>
      <c r="N70" s="1"/>
      <c r="O70" s="1"/>
      <c r="P70" s="1"/>
      <c r="Q70" s="13"/>
      <c r="R70" s="13"/>
      <c r="S70" s="13"/>
      <c r="T70" s="13"/>
      <c r="U70" s="13"/>
      <c r="V70" s="13"/>
      <c r="W70" s="13"/>
      <c r="X70" s="13"/>
      <c r="Y70" s="85"/>
      <c r="Z70" s="31"/>
      <c r="AA70" s="31"/>
      <c r="AB70" s="31"/>
      <c r="AC70" s="31"/>
      <c r="AD70" s="31"/>
      <c r="AE70" s="31"/>
    </row>
    <row r="71" spans="1:31" x14ac:dyDescent="0.3">
      <c r="A71" s="45"/>
      <c r="B71" s="42" t="s">
        <v>261</v>
      </c>
      <c r="C71" s="42" t="s">
        <v>208</v>
      </c>
      <c r="D71" s="1"/>
      <c r="E71" s="1"/>
      <c r="F71" s="10">
        <f>SUM(F66:F70)</f>
        <v>-1.0720000000000001</v>
      </c>
      <c r="G71" s="1"/>
      <c r="H71" s="1"/>
      <c r="I71" s="86"/>
      <c r="J71" s="86"/>
      <c r="K71" s="86"/>
      <c r="L71" s="54" t="s">
        <v>54</v>
      </c>
      <c r="M71" s="1"/>
      <c r="N71" s="1"/>
      <c r="O71" s="1"/>
      <c r="P71" s="1"/>
      <c r="Q71" s="13"/>
      <c r="R71" s="13"/>
      <c r="S71" s="13"/>
      <c r="T71" s="13"/>
      <c r="U71" s="13"/>
      <c r="V71" s="13"/>
      <c r="W71" s="13"/>
      <c r="X71" s="13"/>
      <c r="Y71" s="85"/>
      <c r="Z71" s="31"/>
      <c r="AA71" s="31"/>
      <c r="AB71" s="31"/>
      <c r="AC71" s="31"/>
      <c r="AD71" s="31"/>
      <c r="AE71" s="31"/>
    </row>
    <row r="72" spans="1:31" x14ac:dyDescent="0.3">
      <c r="A72" s="45"/>
      <c r="B72" s="42" t="s">
        <v>61</v>
      </c>
      <c r="C72" s="42" t="s">
        <v>208</v>
      </c>
      <c r="D72" s="1"/>
      <c r="E72" s="1"/>
      <c r="F72" s="10">
        <f>F63-F71</f>
        <v>1.048</v>
      </c>
      <c r="G72" s="1"/>
      <c r="H72" s="1"/>
      <c r="I72" s="86"/>
      <c r="J72" s="86"/>
      <c r="K72" s="86"/>
      <c r="L72" s="54" t="s">
        <v>54</v>
      </c>
      <c r="M72" s="1"/>
      <c r="N72" s="1"/>
      <c r="O72" s="1"/>
      <c r="P72" s="1"/>
      <c r="Q72" s="13"/>
      <c r="R72" s="13"/>
      <c r="S72" s="13"/>
      <c r="T72" s="13"/>
      <c r="U72" s="13"/>
      <c r="V72" s="13"/>
      <c r="W72" s="13"/>
      <c r="X72" s="13"/>
      <c r="Y72" s="85"/>
      <c r="Z72" s="31"/>
      <c r="AA72" s="31"/>
      <c r="AB72" s="31"/>
      <c r="AC72" s="31"/>
      <c r="AD72" s="31"/>
      <c r="AE72" s="31"/>
    </row>
    <row r="73" spans="1:31" ht="30" customHeight="1" x14ac:dyDescent="0.45">
      <c r="A73" s="151"/>
      <c r="B73" s="155" t="s">
        <v>62</v>
      </c>
      <c r="C73" s="155"/>
      <c r="D73" s="152"/>
      <c r="E73" s="152"/>
      <c r="F73" s="154"/>
      <c r="G73" s="152"/>
      <c r="H73" s="152"/>
      <c r="I73" s="152"/>
      <c r="J73" s="152"/>
      <c r="K73" s="152"/>
      <c r="L73" s="152"/>
      <c r="M73" s="152"/>
      <c r="N73" s="152"/>
      <c r="O73" s="152" t="s">
        <v>32</v>
      </c>
      <c r="P73" s="152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  <c r="AC73" s="153"/>
      <c r="AD73" s="153"/>
      <c r="AE73" s="153"/>
    </row>
    <row r="74" spans="1:31" x14ac:dyDescent="0.3">
      <c r="A74" s="45"/>
      <c r="B74" s="42" t="s">
        <v>262</v>
      </c>
      <c r="C74" s="42" t="s">
        <v>208</v>
      </c>
      <c r="D74" s="1"/>
      <c r="E74" s="1"/>
      <c r="F74" s="10">
        <f>((F60-F66)*F26)</f>
        <v>5.6159999999999997</v>
      </c>
      <c r="G74" s="1"/>
      <c r="H74" s="1"/>
      <c r="I74" s="86"/>
      <c r="J74" s="86"/>
      <c r="K74" s="86"/>
      <c r="L74" s="54" t="s">
        <v>54</v>
      </c>
      <c r="M74" s="1"/>
      <c r="N74" s="1"/>
      <c r="O74" s="1"/>
      <c r="P74" s="1"/>
      <c r="Q74" s="13"/>
      <c r="R74" s="13"/>
      <c r="S74" s="13"/>
      <c r="T74" s="13"/>
      <c r="U74" s="13"/>
      <c r="V74" s="13"/>
      <c r="W74" s="13"/>
      <c r="X74" s="13"/>
      <c r="Y74" s="85"/>
      <c r="Z74" s="31"/>
      <c r="AA74" s="31"/>
      <c r="AB74" s="31"/>
      <c r="AC74" s="31"/>
      <c r="AD74" s="31"/>
      <c r="AE74" s="31"/>
    </row>
    <row r="75" spans="1:31" x14ac:dyDescent="0.3">
      <c r="A75" s="45"/>
      <c r="B75" s="42" t="s">
        <v>263</v>
      </c>
      <c r="C75" s="42" t="s">
        <v>208</v>
      </c>
      <c r="D75" s="1"/>
      <c r="E75" s="1"/>
      <c r="F75" s="10">
        <f>((F61-F69)*F27)</f>
        <v>11.84</v>
      </c>
      <c r="G75" s="1"/>
      <c r="H75" s="1"/>
      <c r="I75" s="86"/>
      <c r="J75" s="86"/>
      <c r="K75" s="86"/>
      <c r="L75" s="54" t="s">
        <v>54</v>
      </c>
      <c r="M75" s="1"/>
      <c r="N75" s="1"/>
      <c r="O75" s="1"/>
      <c r="P75" s="1"/>
      <c r="Q75" s="13"/>
      <c r="R75" s="13"/>
      <c r="S75" s="13"/>
      <c r="T75" s="13"/>
      <c r="U75" s="13"/>
      <c r="V75" s="13"/>
      <c r="W75" s="13"/>
      <c r="X75" s="13"/>
      <c r="Y75" s="85"/>
      <c r="Z75" s="31"/>
      <c r="AA75" s="31"/>
      <c r="AB75" s="31"/>
      <c r="AC75" s="31"/>
      <c r="AD75" s="31"/>
      <c r="AE75" s="31"/>
    </row>
    <row r="76" spans="1:31" x14ac:dyDescent="0.3">
      <c r="A76" s="45"/>
      <c r="B76" s="42" t="s">
        <v>264</v>
      </c>
      <c r="C76" s="42" t="s">
        <v>208</v>
      </c>
      <c r="D76" s="1"/>
      <c r="E76" s="1"/>
      <c r="F76" s="10">
        <f>((F62-F70)*F28)</f>
        <v>18.695999999999998</v>
      </c>
      <c r="G76" s="1"/>
      <c r="H76" s="1"/>
      <c r="I76" s="86"/>
      <c r="J76" s="86"/>
      <c r="K76" s="86"/>
      <c r="L76" s="54" t="s">
        <v>54</v>
      </c>
      <c r="M76" s="1"/>
      <c r="N76" s="1"/>
      <c r="O76" s="1"/>
      <c r="P76" s="1"/>
      <c r="Q76" s="13"/>
      <c r="R76" s="13"/>
      <c r="S76" s="13"/>
      <c r="T76" s="13"/>
      <c r="U76" s="13"/>
      <c r="V76" s="13"/>
      <c r="W76" s="13"/>
      <c r="X76" s="13"/>
      <c r="Y76" s="85"/>
      <c r="Z76" s="31"/>
      <c r="AA76" s="31"/>
      <c r="AB76" s="31"/>
      <c r="AC76" s="31"/>
      <c r="AD76" s="31"/>
      <c r="AE76" s="31"/>
    </row>
    <row r="77" spans="1:31" x14ac:dyDescent="0.3">
      <c r="A77" s="45"/>
      <c r="B77" s="42" t="s">
        <v>265</v>
      </c>
      <c r="C77" s="42" t="s">
        <v>208</v>
      </c>
      <c r="D77" s="1"/>
      <c r="E77" s="1"/>
      <c r="F77" s="10">
        <f>SUM(F74:F76)</f>
        <v>36.152000000000001</v>
      </c>
      <c r="G77" s="1"/>
      <c r="H77" s="1"/>
      <c r="I77" s="86"/>
      <c r="J77" s="86"/>
      <c r="K77" s="86"/>
      <c r="L77" s="54" t="s">
        <v>54</v>
      </c>
      <c r="M77" s="1"/>
      <c r="N77" s="1"/>
      <c r="O77" s="1"/>
      <c r="P77" s="1"/>
      <c r="Q77" s="13"/>
      <c r="R77" s="13"/>
      <c r="S77" s="13"/>
      <c r="T77" s="13"/>
      <c r="U77" s="13"/>
      <c r="V77" s="13"/>
      <c r="W77" s="13"/>
      <c r="X77" s="13"/>
      <c r="Y77" s="85"/>
      <c r="Z77" s="31"/>
      <c r="AA77" s="31"/>
      <c r="AB77" s="31"/>
      <c r="AC77" s="31"/>
      <c r="AD77" s="31"/>
      <c r="AE77" s="31"/>
    </row>
    <row r="78" spans="1:31" x14ac:dyDescent="0.3">
      <c r="A78" s="45"/>
      <c r="B78" s="42" t="s">
        <v>63</v>
      </c>
      <c r="C78" s="42" t="s">
        <v>208</v>
      </c>
      <c r="D78" s="1"/>
      <c r="E78" s="1"/>
      <c r="F78" s="10">
        <f>F72-F77</f>
        <v>-35.103999999999999</v>
      </c>
      <c r="G78" s="1"/>
      <c r="H78" s="1"/>
      <c r="I78" s="86"/>
      <c r="J78" s="86"/>
      <c r="K78" s="86"/>
      <c r="L78" s="54" t="s">
        <v>54</v>
      </c>
      <c r="M78" s="1"/>
      <c r="N78" s="1"/>
      <c r="O78" s="1"/>
      <c r="P78" s="1"/>
      <c r="Q78" s="13"/>
      <c r="R78" s="13"/>
      <c r="S78" s="13"/>
      <c r="T78" s="13"/>
      <c r="U78" s="13"/>
      <c r="V78" s="13"/>
      <c r="W78" s="13"/>
      <c r="X78" s="13"/>
      <c r="Y78" s="85"/>
      <c r="Z78" s="31"/>
      <c r="AA78" s="31"/>
      <c r="AB78" s="31"/>
      <c r="AC78" s="31"/>
      <c r="AD78" s="31"/>
      <c r="AE78" s="31"/>
    </row>
    <row r="79" spans="1:31" ht="30" customHeight="1" x14ac:dyDescent="0.45">
      <c r="A79" s="151"/>
      <c r="B79" s="155" t="s">
        <v>64</v>
      </c>
      <c r="C79" s="155"/>
      <c r="D79" s="152"/>
      <c r="E79" s="152"/>
      <c r="F79" s="154"/>
      <c r="G79" s="152"/>
      <c r="H79" s="152"/>
      <c r="I79" s="152"/>
      <c r="J79" s="152"/>
      <c r="K79" s="152"/>
      <c r="L79" s="152"/>
      <c r="M79" s="152"/>
      <c r="N79" s="152"/>
      <c r="O79" s="152" t="s">
        <v>32</v>
      </c>
      <c r="P79" s="152"/>
      <c r="Q79" s="153"/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153"/>
      <c r="AC79" s="153"/>
      <c r="AD79" s="153"/>
      <c r="AE79" s="153"/>
    </row>
    <row r="80" spans="1:31" x14ac:dyDescent="0.3">
      <c r="A80" s="45"/>
      <c r="B80" s="42" t="s">
        <v>266</v>
      </c>
      <c r="C80" s="42" t="s">
        <v>208</v>
      </c>
      <c r="D80" s="1"/>
      <c r="E80" s="1"/>
      <c r="F80" s="10">
        <f>F5*F25</f>
        <v>140</v>
      </c>
      <c r="G80" s="1"/>
      <c r="H80" s="1"/>
      <c r="I80" s="1"/>
      <c r="J80" s="1"/>
      <c r="K80" s="1"/>
      <c r="L80" s="54" t="s">
        <v>54</v>
      </c>
      <c r="M80" s="1"/>
      <c r="N80" s="1"/>
      <c r="O80" s="1"/>
      <c r="P80" s="1"/>
      <c r="Q80" s="13"/>
      <c r="R80" s="13"/>
      <c r="S80" s="13"/>
      <c r="T80" s="13"/>
      <c r="U80" s="13"/>
      <c r="V80" s="13"/>
      <c r="W80" s="13"/>
      <c r="X80" s="13"/>
      <c r="Y80" s="85"/>
      <c r="Z80" s="31"/>
      <c r="AA80" s="31"/>
      <c r="AB80" s="31"/>
      <c r="AC80" s="31"/>
      <c r="AD80" s="31"/>
      <c r="AE80" s="31"/>
    </row>
    <row r="81" spans="1:31" x14ac:dyDescent="0.3">
      <c r="A81" s="45"/>
      <c r="B81" s="42" t="s">
        <v>267</v>
      </c>
      <c r="C81" s="42" t="s">
        <v>208</v>
      </c>
      <c r="D81" s="1"/>
      <c r="E81" s="1"/>
      <c r="F81" s="10">
        <f>F6*F25</f>
        <v>175</v>
      </c>
      <c r="G81" s="1"/>
      <c r="H81" s="1"/>
      <c r="I81" s="1"/>
      <c r="J81" s="1"/>
      <c r="K81" s="1"/>
      <c r="L81" s="54" t="s">
        <v>54</v>
      </c>
      <c r="M81" s="1"/>
      <c r="N81" s="1"/>
      <c r="O81" s="1"/>
      <c r="P81" s="1"/>
      <c r="Q81" s="13"/>
      <c r="R81" s="13"/>
      <c r="S81" s="13"/>
      <c r="T81" s="13"/>
      <c r="U81" s="13"/>
      <c r="V81" s="13"/>
      <c r="W81" s="13"/>
      <c r="X81" s="13"/>
      <c r="Y81" s="85"/>
      <c r="Z81" s="31"/>
      <c r="AA81" s="31"/>
      <c r="AB81" s="31"/>
      <c r="AC81" s="31"/>
      <c r="AD81" s="31"/>
      <c r="AE81" s="31"/>
    </row>
    <row r="82" spans="1:31" x14ac:dyDescent="0.3">
      <c r="A82" s="45"/>
      <c r="B82" s="42" t="s">
        <v>268</v>
      </c>
      <c r="C82" s="42" t="s">
        <v>208</v>
      </c>
      <c r="D82" s="1"/>
      <c r="E82" s="28"/>
      <c r="F82" s="44">
        <f>SUM(F80:F81)</f>
        <v>315</v>
      </c>
      <c r="G82" s="1"/>
      <c r="H82" s="1"/>
      <c r="I82" s="1"/>
      <c r="J82" s="1"/>
      <c r="K82" s="1"/>
      <c r="L82" s="54" t="s">
        <v>54</v>
      </c>
      <c r="M82" s="1"/>
      <c r="N82" s="1"/>
      <c r="O82" s="1"/>
      <c r="P82" s="1"/>
      <c r="Q82" s="13"/>
      <c r="R82" s="13"/>
      <c r="S82" s="13"/>
      <c r="T82" s="13"/>
      <c r="U82" s="13"/>
      <c r="V82" s="13"/>
      <c r="W82" s="13"/>
      <c r="X82" s="13"/>
      <c r="Y82" s="51"/>
      <c r="Z82" s="32"/>
      <c r="AA82" s="32"/>
      <c r="AB82" s="32"/>
      <c r="AC82" s="32"/>
      <c r="AD82" s="32"/>
      <c r="AE82" s="32"/>
    </row>
    <row r="83" spans="1:31" x14ac:dyDescent="0.3">
      <c r="A83" s="45"/>
      <c r="B83" s="42" t="s">
        <v>269</v>
      </c>
      <c r="C83" s="42" t="s">
        <v>208</v>
      </c>
      <c r="D83" s="1"/>
      <c r="E83" s="28"/>
      <c r="F83" s="44">
        <f>F78-F82</f>
        <v>-350.10399999999998</v>
      </c>
      <c r="G83" s="1"/>
      <c r="H83" s="1"/>
      <c r="I83" s="1"/>
      <c r="J83" s="1"/>
      <c r="K83" s="1"/>
      <c r="L83" s="54" t="s">
        <v>54</v>
      </c>
      <c r="M83" s="1"/>
      <c r="N83" s="1"/>
      <c r="O83" s="1"/>
      <c r="P83" s="1"/>
      <c r="Q83" s="13"/>
      <c r="R83" s="13"/>
      <c r="S83" s="13"/>
      <c r="T83" s="13"/>
      <c r="U83" s="13"/>
      <c r="V83" s="13"/>
      <c r="W83" s="13"/>
      <c r="X83" s="13"/>
      <c r="Y83" s="50"/>
      <c r="Z83" s="13"/>
      <c r="AA83" s="13"/>
      <c r="AB83" s="13"/>
      <c r="AC83" s="13"/>
      <c r="AD83" s="32"/>
      <c r="AE83" s="32"/>
    </row>
    <row r="84" spans="1:31" ht="30" customHeight="1" x14ac:dyDescent="0.45">
      <c r="A84" s="151"/>
      <c r="B84" s="155" t="s">
        <v>65</v>
      </c>
      <c r="C84" s="155"/>
      <c r="D84" s="152"/>
      <c r="E84" s="152"/>
      <c r="F84" s="154"/>
      <c r="G84" s="152"/>
      <c r="H84" s="152"/>
      <c r="I84" s="152"/>
      <c r="J84" s="152"/>
      <c r="K84" s="152"/>
      <c r="L84" s="152"/>
      <c r="M84" s="152"/>
      <c r="N84" s="152"/>
      <c r="O84" s="152" t="s">
        <v>32</v>
      </c>
      <c r="P84" s="152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</row>
    <row r="85" spans="1:31" x14ac:dyDescent="0.3">
      <c r="A85" s="45"/>
      <c r="B85" s="42" t="s">
        <v>270</v>
      </c>
      <c r="C85" s="42" t="s">
        <v>208</v>
      </c>
      <c r="D85" s="1"/>
      <c r="E85" s="28"/>
      <c r="F85" s="44">
        <f>SUM(F7:F8)*F24</f>
        <v>442</v>
      </c>
      <c r="G85" s="1"/>
      <c r="H85" s="1"/>
      <c r="I85" s="1"/>
      <c r="J85" s="1"/>
      <c r="K85" s="1"/>
      <c r="L85" s="54" t="s">
        <v>54</v>
      </c>
      <c r="M85" s="1"/>
      <c r="N85" s="1"/>
      <c r="O85" s="1"/>
      <c r="P85" s="1"/>
      <c r="Q85" s="13"/>
      <c r="R85" s="13"/>
      <c r="S85" s="13"/>
      <c r="T85" s="13"/>
      <c r="U85" s="13"/>
      <c r="V85" s="13"/>
      <c r="W85" s="13"/>
      <c r="X85" s="13"/>
      <c r="Y85" s="50"/>
      <c r="Z85" s="13"/>
      <c r="AA85" s="13"/>
      <c r="AB85" s="13"/>
      <c r="AC85" s="13"/>
      <c r="AD85" s="32"/>
      <c r="AE85" s="32"/>
    </row>
    <row r="86" spans="1:31" x14ac:dyDescent="0.3">
      <c r="A86" s="45"/>
      <c r="B86" s="42" t="s">
        <v>271</v>
      </c>
      <c r="C86" s="42" t="s">
        <v>208</v>
      </c>
      <c r="D86" s="1"/>
      <c r="E86" s="28"/>
      <c r="F86" s="44">
        <f>(F9+F10+F11)*F24</f>
        <v>918</v>
      </c>
      <c r="G86" s="1"/>
      <c r="H86" s="1"/>
      <c r="I86" s="1"/>
      <c r="J86" s="1"/>
      <c r="K86" s="1"/>
      <c r="L86" s="54" t="s">
        <v>54</v>
      </c>
      <c r="M86" s="1"/>
      <c r="N86" s="1"/>
      <c r="O86" s="1"/>
      <c r="P86" s="1"/>
      <c r="Q86" s="13"/>
      <c r="R86" s="13"/>
      <c r="S86" s="13"/>
      <c r="T86" s="13"/>
      <c r="U86" s="13"/>
      <c r="V86" s="13"/>
      <c r="W86" s="13"/>
      <c r="X86" s="13"/>
      <c r="Y86" s="50"/>
      <c r="Z86" s="13"/>
      <c r="AA86" s="13"/>
      <c r="AB86" s="13"/>
      <c r="AC86" s="13"/>
      <c r="AD86" s="32"/>
      <c r="AE86" s="32"/>
    </row>
    <row r="87" spans="1:31" x14ac:dyDescent="0.3">
      <c r="A87" s="45"/>
      <c r="B87" s="42" t="s">
        <v>272</v>
      </c>
      <c r="C87" s="42" t="s">
        <v>208</v>
      </c>
      <c r="D87" s="1"/>
      <c r="E87" s="28"/>
      <c r="F87" s="44">
        <f>F12*F24</f>
        <v>374</v>
      </c>
      <c r="G87" s="1"/>
      <c r="H87" s="1"/>
      <c r="I87" s="1"/>
      <c r="J87" s="1"/>
      <c r="K87" s="1"/>
      <c r="L87" s="54" t="s">
        <v>54</v>
      </c>
      <c r="M87" s="1"/>
      <c r="N87" s="1"/>
      <c r="O87" s="1"/>
      <c r="P87" s="1"/>
      <c r="Q87" s="13"/>
      <c r="R87" s="13"/>
      <c r="S87" s="13"/>
      <c r="T87" s="13"/>
      <c r="U87" s="13"/>
      <c r="V87" s="13"/>
      <c r="W87" s="13"/>
      <c r="X87" s="13"/>
      <c r="Y87" s="50"/>
      <c r="Z87" s="13"/>
      <c r="AA87" s="13"/>
      <c r="AB87" s="13"/>
      <c r="AC87" s="13"/>
      <c r="AD87" s="32"/>
      <c r="AE87" s="32"/>
    </row>
    <row r="88" spans="1:31" x14ac:dyDescent="0.3">
      <c r="A88" s="29"/>
      <c r="B88" s="43" t="s">
        <v>273</v>
      </c>
      <c r="C88" s="43" t="s">
        <v>208</v>
      </c>
      <c r="D88" s="1"/>
      <c r="E88" s="1"/>
      <c r="F88" s="44">
        <f>SUM(F85:F87)</f>
        <v>1734</v>
      </c>
      <c r="G88" s="1"/>
      <c r="H88" s="1"/>
      <c r="I88" s="1"/>
      <c r="J88" s="1"/>
      <c r="K88" s="1"/>
      <c r="L88" s="54" t="s">
        <v>54</v>
      </c>
      <c r="M88" s="1"/>
      <c r="N88" s="1"/>
      <c r="O88" s="1"/>
      <c r="P88" s="1"/>
      <c r="Q88" s="13"/>
      <c r="R88" s="13"/>
      <c r="S88" s="13"/>
      <c r="T88" s="13"/>
      <c r="U88" s="13"/>
      <c r="V88" s="13"/>
      <c r="W88" s="13"/>
      <c r="X88" s="13"/>
      <c r="Y88" s="50"/>
      <c r="Z88" s="13"/>
      <c r="AA88" s="13"/>
      <c r="AB88" s="13"/>
      <c r="AC88" s="13"/>
      <c r="AD88" s="32"/>
      <c r="AE88" s="32"/>
    </row>
    <row r="89" spans="1:31" ht="30" customHeight="1" x14ac:dyDescent="0.45">
      <c r="A89" s="151"/>
      <c r="B89" s="155" t="s">
        <v>66</v>
      </c>
      <c r="C89" s="155"/>
      <c r="D89" s="152"/>
      <c r="E89" s="152"/>
      <c r="F89" s="154"/>
      <c r="G89" s="152"/>
      <c r="H89" s="152"/>
      <c r="I89" s="152"/>
      <c r="J89" s="152"/>
      <c r="K89" s="152"/>
      <c r="L89" s="152"/>
      <c r="M89" s="152"/>
      <c r="N89" s="152"/>
      <c r="O89" s="152" t="s">
        <v>32</v>
      </c>
      <c r="P89" s="152"/>
      <c r="Q89" s="153"/>
      <c r="R89" s="153"/>
      <c r="S89" s="153"/>
      <c r="T89" s="153"/>
      <c r="U89" s="153"/>
      <c r="V89" s="153"/>
      <c r="W89" s="153"/>
      <c r="X89" s="153"/>
      <c r="Y89" s="153"/>
      <c r="Z89" s="153"/>
      <c r="AA89" s="153"/>
      <c r="AB89" s="153"/>
      <c r="AC89" s="153"/>
      <c r="AD89" s="153"/>
      <c r="AE89" s="153"/>
    </row>
    <row r="90" spans="1:31" x14ac:dyDescent="0.3">
      <c r="A90" s="45"/>
      <c r="B90" s="42" t="s">
        <v>274</v>
      </c>
      <c r="C90" s="42" t="s">
        <v>208</v>
      </c>
      <c r="D90" s="1"/>
      <c r="E90" s="1"/>
      <c r="F90" s="10">
        <f>F83-F88</f>
        <v>-2084.1039999999998</v>
      </c>
      <c r="G90" s="1"/>
      <c r="H90" s="1"/>
      <c r="I90" s="1"/>
      <c r="J90" s="1"/>
      <c r="K90" s="1"/>
      <c r="L90" s="54" t="s">
        <v>54</v>
      </c>
      <c r="M90" s="1"/>
      <c r="N90" s="1"/>
      <c r="O90" s="1"/>
      <c r="P90" s="1"/>
      <c r="Q90" s="13"/>
      <c r="R90" s="13"/>
      <c r="S90" s="13"/>
      <c r="T90" s="13"/>
      <c r="U90" s="13"/>
      <c r="V90" s="13"/>
      <c r="W90" s="13"/>
      <c r="X90" s="13"/>
      <c r="Y90" s="50"/>
      <c r="Z90" s="13"/>
      <c r="AA90" s="13"/>
      <c r="AB90" s="13"/>
      <c r="AC90" s="13"/>
      <c r="AD90" s="32"/>
      <c r="AE90" s="32"/>
    </row>
    <row r="91" spans="1:31" x14ac:dyDescent="0.3">
      <c r="A91" s="94"/>
      <c r="B91" s="42" t="s">
        <v>275</v>
      </c>
      <c r="C91" s="175" t="s">
        <v>208</v>
      </c>
      <c r="D91" s="28"/>
      <c r="E91" s="28"/>
      <c r="F91" s="44" t="e">
        <f ca="1">GetCumulative(F90,0,2)</f>
        <v>#NAME?</v>
      </c>
      <c r="G91" s="28"/>
      <c r="H91" s="28"/>
      <c r="I91" s="28"/>
      <c r="J91" s="28"/>
      <c r="K91" s="28"/>
      <c r="L91" s="88" t="s">
        <v>67</v>
      </c>
      <c r="M91" s="28"/>
      <c r="N91" s="28" t="s">
        <v>32</v>
      </c>
      <c r="O91" s="28"/>
      <c r="P91" s="28"/>
      <c r="Q91" s="46"/>
      <c r="R91" s="46"/>
      <c r="S91" s="46"/>
      <c r="T91" s="46"/>
      <c r="U91" s="46"/>
      <c r="V91" s="46"/>
      <c r="W91" s="46"/>
      <c r="X91" s="46"/>
      <c r="Y91" s="56"/>
      <c r="Z91" s="46"/>
      <c r="AA91" s="46"/>
      <c r="AB91" s="46"/>
      <c r="AC91" s="46"/>
      <c r="AD91" s="32"/>
      <c r="AE91" s="32"/>
    </row>
    <row r="92" spans="1:31" x14ac:dyDescent="0.3">
      <c r="A92" s="94"/>
      <c r="B92" s="42" t="s">
        <v>327</v>
      </c>
      <c r="C92" s="175" t="s">
        <v>208</v>
      </c>
      <c r="D92" s="28"/>
      <c r="E92" s="28"/>
      <c r="F92" s="44" t="e">
        <f ca="1">GetCumulative(F90,0,4)</f>
        <v>#NAME?</v>
      </c>
      <c r="G92" s="28"/>
      <c r="H92" s="28"/>
      <c r="I92" s="28"/>
      <c r="J92" s="28"/>
      <c r="K92" s="28"/>
      <c r="L92" s="88" t="s">
        <v>67</v>
      </c>
      <c r="M92" s="28"/>
      <c r="N92" s="28" t="s">
        <v>32</v>
      </c>
      <c r="O92" s="28"/>
      <c r="P92" s="28"/>
      <c r="Q92" s="46"/>
      <c r="R92" s="46"/>
      <c r="S92" s="46"/>
      <c r="T92" s="46"/>
      <c r="U92" s="46"/>
      <c r="V92" s="46"/>
      <c r="W92" s="46"/>
      <c r="X92" s="46"/>
      <c r="Y92" s="56"/>
      <c r="Z92" s="46"/>
      <c r="AA92" s="46"/>
      <c r="AB92" s="46"/>
      <c r="AC92" s="46"/>
      <c r="AD92" s="32"/>
      <c r="AE92" s="32"/>
    </row>
    <row r="93" spans="1:31" ht="15" thickBot="1" x14ac:dyDescent="0.35">
      <c r="A93" s="69"/>
      <c r="B93" s="42" t="s">
        <v>276</v>
      </c>
      <c r="C93" s="175" t="s">
        <v>208</v>
      </c>
      <c r="D93" s="28"/>
      <c r="E93" s="28"/>
      <c r="F93" s="44">
        <f>R90</f>
        <v>0</v>
      </c>
      <c r="G93" s="28"/>
      <c r="H93" s="28"/>
      <c r="I93" s="28"/>
      <c r="J93" s="28"/>
      <c r="K93" s="28"/>
      <c r="L93" s="88" t="s">
        <v>67</v>
      </c>
      <c r="M93" s="28"/>
      <c r="N93" s="28" t="s">
        <v>32</v>
      </c>
      <c r="O93" s="28"/>
      <c r="P93" s="28"/>
      <c r="Q93" s="46"/>
      <c r="R93" s="46"/>
      <c r="S93" s="46"/>
      <c r="T93" s="46"/>
      <c r="U93" s="46"/>
      <c r="V93" s="46"/>
      <c r="W93" s="46"/>
      <c r="X93" s="46"/>
      <c r="Y93" s="56"/>
      <c r="Z93" s="46"/>
      <c r="AA93" s="46"/>
      <c r="AB93" s="46"/>
      <c r="AC93" s="46"/>
      <c r="AD93" s="32"/>
      <c r="AE93" s="32"/>
    </row>
    <row r="94" spans="1:31" ht="15" thickTop="1" x14ac:dyDescent="0.3">
      <c r="A94" s="57"/>
      <c r="B94" s="42" t="s">
        <v>278</v>
      </c>
      <c r="C94" s="175" t="s">
        <v>208</v>
      </c>
      <c r="D94" s="28"/>
      <c r="E94" s="28"/>
      <c r="F94" s="44" t="e" cm="1">
        <f t="array" aca="1" ref="F94" ca="1">GetCumulativeDiscounted(0.1,F90, 3,-1)</f>
        <v>#NAME?</v>
      </c>
      <c r="G94" s="28"/>
      <c r="H94" s="28"/>
      <c r="I94" s="28"/>
      <c r="J94" s="28"/>
      <c r="K94" s="28"/>
      <c r="L94" s="88" t="s">
        <v>67</v>
      </c>
      <c r="M94" s="28"/>
      <c r="N94" s="28" t="s">
        <v>32</v>
      </c>
      <c r="O94" s="28"/>
      <c r="P94" s="28"/>
      <c r="Q94" s="46"/>
      <c r="R94" s="46"/>
      <c r="S94" s="46"/>
      <c r="T94" s="46"/>
      <c r="U94" s="46"/>
      <c r="V94" s="46"/>
      <c r="W94" s="46"/>
      <c r="X94" s="46"/>
      <c r="Y94" s="56"/>
      <c r="Z94" s="46"/>
      <c r="AA94" s="46"/>
      <c r="AB94" s="46"/>
      <c r="AC94" s="46"/>
      <c r="AD94" s="32"/>
      <c r="AE94" s="32"/>
    </row>
    <row r="95" spans="1:31" x14ac:dyDescent="0.3">
      <c r="A95" s="57"/>
      <c r="B95" s="42" t="s">
        <v>279</v>
      </c>
      <c r="C95" s="175" t="s">
        <v>208</v>
      </c>
      <c r="D95" s="28"/>
      <c r="E95" s="28"/>
      <c r="F95" s="44" t="e" cm="1">
        <f t="array" aca="1" ref="F95" ca="1">GetCumulativeDiscounted(0.1,F90, 3,-1)</f>
        <v>#NAME?</v>
      </c>
      <c r="G95" s="28"/>
      <c r="H95" s="28"/>
      <c r="I95" s="28"/>
      <c r="J95" s="28"/>
      <c r="K95" s="28"/>
      <c r="L95" s="88" t="s">
        <v>54</v>
      </c>
      <c r="M95" s="28"/>
      <c r="N95" s="28" t="s">
        <v>32</v>
      </c>
      <c r="O95" s="28"/>
      <c r="P95" s="28"/>
      <c r="Q95" s="46"/>
      <c r="R95" s="46"/>
      <c r="S95" s="46"/>
      <c r="T95" s="46"/>
      <c r="U95" s="46"/>
      <c r="V95" s="46"/>
      <c r="W95" s="46"/>
      <c r="X95" s="46"/>
      <c r="Y95" s="56"/>
      <c r="Z95" s="46"/>
      <c r="AA95" s="46"/>
      <c r="AB95" s="46"/>
      <c r="AC95" s="46"/>
      <c r="AD95" s="32"/>
      <c r="AE95" s="32"/>
    </row>
    <row r="96" spans="1:31" x14ac:dyDescent="0.3">
      <c r="A96" s="57"/>
      <c r="B96" s="42" t="s">
        <v>68</v>
      </c>
      <c r="C96" s="175" t="s">
        <v>208</v>
      </c>
      <c r="D96" s="28"/>
      <c r="E96" s="28"/>
      <c r="F96" s="44" t="e" cm="1">
        <f t="array" aca="1" ref="F96" ca="1">GetDiscounted(F90)</f>
        <v>#NAME?</v>
      </c>
      <c r="G96" s="28"/>
      <c r="H96" s="28"/>
      <c r="I96" s="28"/>
      <c r="J96" s="28"/>
      <c r="K96" s="28"/>
      <c r="L96" s="88" t="s">
        <v>67</v>
      </c>
      <c r="M96" s="28"/>
      <c r="N96" s="28"/>
      <c r="O96" s="28"/>
      <c r="P96" s="28"/>
      <c r="Q96" s="46"/>
      <c r="R96" s="46"/>
      <c r="S96" s="46"/>
      <c r="T96" s="46"/>
      <c r="U96" s="46"/>
      <c r="V96" s="46"/>
      <c r="W96" s="46"/>
      <c r="X96" s="46"/>
      <c r="Y96" s="56"/>
      <c r="Z96" s="46"/>
      <c r="AA96" s="46"/>
      <c r="AB96" s="46"/>
      <c r="AC96" s="46"/>
      <c r="AD96" s="32"/>
      <c r="AE96" s="32"/>
    </row>
    <row r="97" spans="1:31" x14ac:dyDescent="0.3">
      <c r="A97" s="57"/>
      <c r="B97" s="42" t="s">
        <v>280</v>
      </c>
      <c r="C97" s="175" t="s">
        <v>208</v>
      </c>
      <c r="D97" s="28"/>
      <c r="E97" s="28"/>
      <c r="F97" s="44" t="e" cm="1">
        <f t="array" aca="1" ref="F97" ca="1">GetDiscounted(F90)</f>
        <v>#NAME?</v>
      </c>
      <c r="G97" s="28"/>
      <c r="H97" s="28"/>
      <c r="I97" s="28"/>
      <c r="J97" s="28"/>
      <c r="K97" s="28"/>
      <c r="L97" s="88" t="s">
        <v>54</v>
      </c>
      <c r="M97" s="28"/>
      <c r="N97" s="28"/>
      <c r="O97" s="28"/>
      <c r="P97" s="28"/>
      <c r="Q97" s="46"/>
      <c r="R97" s="46"/>
      <c r="S97" s="46"/>
      <c r="T97" s="46"/>
      <c r="U97" s="46"/>
      <c r="V97" s="46"/>
      <c r="W97" s="46"/>
      <c r="X97" s="46"/>
      <c r="Y97" s="56"/>
      <c r="Z97" s="46"/>
      <c r="AA97" s="46"/>
      <c r="AB97" s="46"/>
      <c r="AC97" s="46"/>
      <c r="AD97" s="32"/>
      <c r="AE97" s="32"/>
    </row>
    <row r="98" spans="1:31" ht="30" customHeight="1" x14ac:dyDescent="0.45">
      <c r="A98" s="151"/>
      <c r="B98" s="155" t="s">
        <v>69</v>
      </c>
      <c r="C98" s="155"/>
      <c r="D98" s="152"/>
      <c r="E98" s="152"/>
      <c r="F98" s="154"/>
      <c r="G98" s="152"/>
      <c r="H98" s="152"/>
      <c r="I98" s="152"/>
      <c r="J98" s="152"/>
      <c r="K98" s="152"/>
      <c r="L98" s="152"/>
      <c r="M98" s="152"/>
      <c r="N98" s="152"/>
      <c r="O98" s="152" t="s">
        <v>32</v>
      </c>
      <c r="P98" s="152"/>
      <c r="Q98" s="153"/>
      <c r="R98" s="153"/>
      <c r="S98" s="153"/>
      <c r="T98" s="153"/>
      <c r="U98" s="153"/>
      <c r="V98" s="153"/>
      <c r="W98" s="153"/>
      <c r="X98" s="153"/>
      <c r="Y98" s="153"/>
      <c r="Z98" s="153"/>
      <c r="AA98" s="153"/>
      <c r="AB98" s="153"/>
      <c r="AC98" s="153"/>
      <c r="AD98" s="153"/>
      <c r="AE98" s="153"/>
    </row>
    <row r="99" spans="1:31" x14ac:dyDescent="0.3">
      <c r="A99" s="45"/>
      <c r="B99" s="167" t="s">
        <v>70</v>
      </c>
      <c r="C99" s="167"/>
      <c r="D99" s="1"/>
      <c r="E99" s="1"/>
      <c r="F99" s="10">
        <f>MAX(F90,0)</f>
        <v>0</v>
      </c>
      <c r="G99" s="1"/>
      <c r="H99" s="1"/>
      <c r="I99" s="1"/>
      <c r="J99" s="1"/>
      <c r="K99" s="1"/>
      <c r="L99" s="54" t="s">
        <v>71</v>
      </c>
      <c r="M99" s="1"/>
      <c r="N99" s="1"/>
      <c r="O99" s="1"/>
      <c r="P99" s="1"/>
      <c r="Q99" s="13"/>
      <c r="R99" s="13"/>
      <c r="S99" s="13"/>
      <c r="T99" s="13"/>
      <c r="U99" s="13"/>
      <c r="V99" s="13"/>
      <c r="W99" s="13"/>
      <c r="X99" s="13"/>
      <c r="Y99" s="50"/>
      <c r="Z99" s="13"/>
      <c r="AA99" s="13"/>
      <c r="AB99" s="13"/>
      <c r="AC99" s="13"/>
      <c r="AD99" s="32"/>
      <c r="AE99" s="32"/>
    </row>
    <row r="100" spans="1:31" x14ac:dyDescent="0.3">
      <c r="A100" s="45"/>
      <c r="B100" s="167" t="s">
        <v>70</v>
      </c>
      <c r="C100" s="167"/>
      <c r="D100" s="1"/>
      <c r="E100" s="1"/>
      <c r="F100" s="11">
        <f>F90</f>
        <v>-2084.1039999999998</v>
      </c>
      <c r="G100" s="1"/>
      <c r="H100" s="1"/>
      <c r="I100" s="1"/>
      <c r="J100" s="1"/>
      <c r="K100" s="1" t="s">
        <v>72</v>
      </c>
      <c r="L100" s="54" t="s">
        <v>71</v>
      </c>
      <c r="M100" s="1"/>
      <c r="N100" s="1"/>
      <c r="O100" s="1"/>
      <c r="P100" s="1"/>
      <c r="Q100" s="13"/>
      <c r="R100" s="13"/>
      <c r="S100" s="13"/>
      <c r="T100" s="13"/>
      <c r="U100" s="13"/>
      <c r="V100" s="13"/>
      <c r="W100" s="13"/>
      <c r="X100" s="13"/>
      <c r="Y100" s="50"/>
      <c r="Z100" s="13"/>
      <c r="AA100" s="13"/>
      <c r="AB100" s="13"/>
      <c r="AC100" s="13"/>
      <c r="AD100" s="32"/>
      <c r="AE100" s="32"/>
    </row>
    <row r="101" spans="1:31" x14ac:dyDescent="0.3">
      <c r="A101" s="45"/>
      <c r="B101" s="167" t="s">
        <v>73</v>
      </c>
      <c r="C101" s="167"/>
      <c r="D101" s="1"/>
      <c r="E101" s="1"/>
      <c r="F101" s="1" t="e" cm="1">
        <f t="array" aca="1" ref="F101" ca="1">GetCumulative(F90, 0, GetCurrentTime())</f>
        <v>#NAME?</v>
      </c>
      <c r="G101" s="1"/>
      <c r="H101" s="1"/>
      <c r="I101" s="1"/>
      <c r="J101" s="1"/>
      <c r="K101" s="1"/>
      <c r="L101" s="54" t="s">
        <v>71</v>
      </c>
      <c r="M101" s="1"/>
      <c r="N101" s="1"/>
      <c r="O101" s="1"/>
      <c r="P101" s="1"/>
      <c r="Q101" s="13"/>
      <c r="R101" s="13"/>
      <c r="S101" s="13"/>
      <c r="T101" s="13"/>
      <c r="U101" s="13"/>
      <c r="V101" s="13"/>
      <c r="W101" s="13"/>
      <c r="X101" s="13"/>
      <c r="Y101" s="50"/>
      <c r="Z101" s="13"/>
      <c r="AA101" s="13"/>
      <c r="AB101" s="13"/>
      <c r="AC101" s="13"/>
      <c r="AD101" s="32"/>
      <c r="AE101" s="32"/>
    </row>
    <row r="102" spans="1:31" x14ac:dyDescent="0.3">
      <c r="A102" s="45"/>
      <c r="B102" s="167" t="s">
        <v>74</v>
      </c>
      <c r="C102" s="167"/>
      <c r="D102" s="1"/>
      <c r="E102" s="1"/>
      <c r="F102" s="10" t="e" cm="1">
        <f t="array" aca="1" ref="F102" ca="1">FlagUpToMax(F101)</f>
        <v>#NAME?</v>
      </c>
      <c r="G102" s="1"/>
      <c r="H102" s="1"/>
      <c r="I102" s="1"/>
      <c r="J102" s="1"/>
      <c r="K102" s="1"/>
      <c r="L102" s="54" t="s">
        <v>71</v>
      </c>
      <c r="M102" s="1"/>
      <c r="N102" s="1"/>
      <c r="O102" s="1"/>
      <c r="P102" s="1"/>
      <c r="Q102" s="13"/>
      <c r="R102" s="13"/>
      <c r="S102" s="13"/>
      <c r="T102" s="13"/>
      <c r="U102" s="13"/>
      <c r="V102" s="13"/>
      <c r="W102" s="13"/>
      <c r="X102" s="13"/>
      <c r="Y102" s="50"/>
      <c r="Z102" s="13"/>
      <c r="AA102" s="13"/>
      <c r="AB102" s="13"/>
      <c r="AC102" s="13"/>
      <c r="AD102" s="32"/>
      <c r="AE102" s="32"/>
    </row>
    <row r="103" spans="1:31" x14ac:dyDescent="0.3">
      <c r="A103" s="45"/>
      <c r="B103" s="167" t="s">
        <v>75</v>
      </c>
      <c r="C103" s="167"/>
      <c r="D103" s="1"/>
      <c r="E103" s="1"/>
      <c r="F103" s="10" t="e">
        <f ca="1">F90*F102</f>
        <v>#NAME?</v>
      </c>
      <c r="G103" s="1"/>
      <c r="H103" s="1"/>
      <c r="I103" s="1"/>
      <c r="J103" s="1"/>
      <c r="K103" s="1"/>
      <c r="L103" s="54" t="s">
        <v>71</v>
      </c>
      <c r="M103" s="1"/>
      <c r="N103" s="1"/>
      <c r="O103" s="1"/>
      <c r="P103" s="1"/>
      <c r="Q103" s="13"/>
      <c r="R103" s="13"/>
      <c r="S103" s="13"/>
      <c r="T103" s="13"/>
      <c r="U103" s="13"/>
      <c r="V103" s="13"/>
      <c r="W103" s="13"/>
      <c r="X103" s="13"/>
      <c r="Y103" s="50"/>
      <c r="Z103" s="13"/>
      <c r="AA103" s="13"/>
      <c r="AB103" s="13"/>
      <c r="AC103" s="13"/>
      <c r="AD103" s="32"/>
      <c r="AE103" s="32"/>
    </row>
    <row r="104" spans="1:31" x14ac:dyDescent="0.3">
      <c r="A104" s="45"/>
      <c r="B104" s="167" t="s">
        <v>76</v>
      </c>
      <c r="C104" s="167"/>
      <c r="D104" s="1"/>
      <c r="E104" s="1"/>
      <c r="F104" s="10">
        <f>R99</f>
        <v>0</v>
      </c>
      <c r="G104" s="1"/>
      <c r="H104" s="1"/>
      <c r="I104" s="1"/>
      <c r="J104" s="1"/>
      <c r="K104" s="1"/>
      <c r="L104" s="54" t="s">
        <v>67</v>
      </c>
      <c r="M104" s="1"/>
      <c r="N104" s="1" t="s">
        <v>32</v>
      </c>
      <c r="O104" s="1"/>
      <c r="P104" s="1"/>
      <c r="Q104" s="13"/>
      <c r="R104" s="13"/>
      <c r="S104" s="13"/>
      <c r="T104" s="13"/>
      <c r="U104" s="13"/>
      <c r="V104" s="13"/>
      <c r="W104" s="13"/>
      <c r="X104" s="13"/>
      <c r="Y104" s="50"/>
      <c r="Z104" s="13"/>
      <c r="AA104" s="13"/>
      <c r="AB104" s="13"/>
      <c r="AC104" s="13"/>
      <c r="AD104" s="32"/>
      <c r="AE104" s="32"/>
    </row>
    <row r="105" spans="1:31" x14ac:dyDescent="0.3">
      <c r="A105" s="45"/>
      <c r="B105" s="167" t="s">
        <v>77</v>
      </c>
      <c r="C105" s="167"/>
      <c r="D105" s="1"/>
      <c r="E105" s="1"/>
      <c r="F105" s="10">
        <f>R103</f>
        <v>0</v>
      </c>
      <c r="G105" s="1"/>
      <c r="H105" s="1"/>
      <c r="I105" s="1"/>
      <c r="J105" s="1"/>
      <c r="K105" s="1"/>
      <c r="L105" s="54" t="s">
        <v>67</v>
      </c>
      <c r="M105" s="1"/>
      <c r="N105" s="1" t="s">
        <v>32</v>
      </c>
      <c r="O105" s="1"/>
      <c r="P105" s="1"/>
      <c r="Q105" s="13"/>
      <c r="R105" s="13"/>
      <c r="S105" s="13"/>
      <c r="T105" s="13"/>
      <c r="U105" s="13"/>
      <c r="V105" s="13"/>
      <c r="W105" s="13"/>
      <c r="X105" s="13"/>
      <c r="Y105" s="50"/>
      <c r="Z105" s="13"/>
      <c r="AA105" s="13"/>
      <c r="AB105" s="13"/>
      <c r="AC105" s="13"/>
      <c r="AD105" s="32"/>
      <c r="AE105" s="32"/>
    </row>
    <row r="106" spans="1:31" ht="30" customHeight="1" x14ac:dyDescent="0.45">
      <c r="A106" s="151"/>
      <c r="B106" s="155" t="s">
        <v>78</v>
      </c>
      <c r="C106" s="155"/>
      <c r="D106" s="152"/>
      <c r="E106" s="152"/>
      <c r="F106" s="154"/>
      <c r="G106" s="152"/>
      <c r="H106" s="152"/>
      <c r="I106" s="152"/>
      <c r="J106" s="152"/>
      <c r="K106" s="152"/>
      <c r="L106" s="152"/>
      <c r="M106" s="152"/>
      <c r="N106" s="152"/>
      <c r="O106" s="152" t="s">
        <v>32</v>
      </c>
      <c r="P106" s="152"/>
      <c r="Q106" s="153"/>
      <c r="R106" s="153"/>
      <c r="S106" s="153"/>
      <c r="T106" s="153"/>
      <c r="U106" s="153"/>
      <c r="V106" s="153"/>
      <c r="W106" s="153"/>
      <c r="X106" s="153"/>
      <c r="Y106" s="153"/>
      <c r="Z106" s="153"/>
      <c r="AA106" s="153"/>
      <c r="AB106" s="153"/>
      <c r="AC106" s="153"/>
      <c r="AD106" s="153"/>
      <c r="AE106" s="153"/>
    </row>
    <row r="107" spans="1:31" ht="15" customHeight="1" x14ac:dyDescent="0.3">
      <c r="A107" s="63"/>
      <c r="B107" s="59" t="s">
        <v>317</v>
      </c>
      <c r="C107" s="58" t="s">
        <v>209</v>
      </c>
      <c r="D107" s="9"/>
      <c r="E107" s="9"/>
      <c r="F107" s="66">
        <f>Q58</f>
        <v>0</v>
      </c>
      <c r="G107" s="64"/>
      <c r="H107" s="64"/>
      <c r="I107" s="9"/>
      <c r="J107" s="9"/>
      <c r="K107" s="9"/>
      <c r="L107" s="65" t="s">
        <v>54</v>
      </c>
      <c r="M107" s="9"/>
      <c r="N107" s="9"/>
      <c r="O107" s="9"/>
      <c r="P107" s="9"/>
      <c r="Q107" s="14"/>
      <c r="R107" s="14"/>
      <c r="S107" s="14"/>
      <c r="T107" s="14"/>
      <c r="U107" s="14"/>
      <c r="V107" s="14"/>
      <c r="W107" s="14"/>
      <c r="X107" s="14"/>
      <c r="Y107" s="67"/>
      <c r="Z107" s="65"/>
      <c r="AA107" s="14"/>
      <c r="AB107" s="14"/>
      <c r="AC107" s="14"/>
      <c r="AD107" s="68"/>
      <c r="AE107" s="68"/>
    </row>
    <row r="108" spans="1:31" x14ac:dyDescent="0.3">
      <c r="A108" s="29"/>
      <c r="B108" s="59" t="s">
        <v>283</v>
      </c>
      <c r="C108" s="59" t="s">
        <v>209</v>
      </c>
      <c r="D108" s="12">
        <f>F32</f>
        <v>43.5</v>
      </c>
      <c r="E108" s="1"/>
      <c r="F108" s="66">
        <f>E111</f>
        <v>0</v>
      </c>
      <c r="G108" s="1"/>
      <c r="H108" s="1"/>
      <c r="I108" s="1"/>
      <c r="J108" s="1"/>
      <c r="K108" s="1"/>
      <c r="L108" s="54" t="s">
        <v>71</v>
      </c>
      <c r="M108" s="1"/>
      <c r="N108" s="1"/>
      <c r="O108" s="1"/>
      <c r="P108" s="1"/>
      <c r="Q108" s="13"/>
      <c r="R108" s="13"/>
      <c r="S108" s="13"/>
      <c r="T108" s="13"/>
      <c r="U108" s="13"/>
      <c r="V108" s="13"/>
      <c r="W108" s="13"/>
      <c r="X108" s="13"/>
      <c r="Y108" s="50"/>
      <c r="Z108" s="54"/>
      <c r="AA108" s="13"/>
      <c r="AB108" s="13"/>
      <c r="AC108" s="13"/>
      <c r="AD108" s="32"/>
      <c r="AE108" s="32"/>
    </row>
    <row r="109" spans="1:31" x14ac:dyDescent="0.3">
      <c r="A109" s="29"/>
      <c r="B109" s="59" t="s">
        <v>284</v>
      </c>
      <c r="C109" s="59" t="s">
        <v>209</v>
      </c>
      <c r="D109" s="1"/>
      <c r="E109" s="1"/>
      <c r="F109" s="11">
        <f>F15</f>
        <v>14</v>
      </c>
      <c r="G109" s="1"/>
      <c r="H109" s="1"/>
      <c r="I109" s="1"/>
      <c r="J109" s="1"/>
      <c r="K109" s="1"/>
      <c r="L109" s="54" t="s">
        <v>71</v>
      </c>
      <c r="M109" s="1"/>
      <c r="N109" s="1"/>
      <c r="O109" s="1"/>
      <c r="P109" s="1"/>
      <c r="Q109" s="13"/>
      <c r="R109" s="13"/>
      <c r="S109" s="13"/>
      <c r="T109" s="13"/>
      <c r="U109" s="13"/>
      <c r="V109" s="13"/>
      <c r="W109" s="13"/>
      <c r="X109" s="13"/>
      <c r="Y109" s="50"/>
      <c r="Z109" s="54"/>
      <c r="AA109" s="13"/>
      <c r="AB109" s="13"/>
      <c r="AC109" s="13"/>
      <c r="AD109" s="32"/>
      <c r="AE109" s="32"/>
    </row>
    <row r="110" spans="1:31" x14ac:dyDescent="0.3">
      <c r="A110" s="29"/>
      <c r="B110" s="59" t="s">
        <v>285</v>
      </c>
      <c r="C110" s="59" t="s">
        <v>209</v>
      </c>
      <c r="D110" s="1"/>
      <c r="E110" s="1"/>
      <c r="F110" s="11">
        <f>F58</f>
        <v>6.9999999999999993E-3</v>
      </c>
      <c r="G110" s="1"/>
      <c r="H110" s="1"/>
      <c r="I110" s="1"/>
      <c r="J110" s="1"/>
      <c r="K110" s="1"/>
      <c r="L110" s="54" t="s">
        <v>71</v>
      </c>
      <c r="M110" s="1"/>
      <c r="N110" s="1"/>
      <c r="O110" s="1"/>
      <c r="P110" s="1"/>
      <c r="Q110" s="13"/>
      <c r="R110" s="13"/>
      <c r="S110" s="13"/>
      <c r="T110" s="13"/>
      <c r="U110" s="13"/>
      <c r="V110" s="13"/>
      <c r="W110" s="13"/>
      <c r="X110" s="13"/>
      <c r="Y110" s="50"/>
      <c r="Z110" s="54"/>
      <c r="AA110" s="13"/>
      <c r="AB110" s="13"/>
      <c r="AC110" s="13"/>
      <c r="AD110" s="32"/>
      <c r="AE110" s="32"/>
    </row>
    <row r="111" spans="1:31" ht="15" thickBot="1" x14ac:dyDescent="0.35">
      <c r="A111" s="37"/>
      <c r="B111" s="125" t="s">
        <v>286</v>
      </c>
      <c r="C111" s="125" t="s">
        <v>209</v>
      </c>
      <c r="D111" s="157"/>
      <c r="E111" s="78"/>
      <c r="F111" s="81">
        <f>(F108+F109-F110)</f>
        <v>13.993</v>
      </c>
      <c r="G111" s="78"/>
      <c r="H111" s="78"/>
      <c r="I111" s="78"/>
      <c r="J111" s="78"/>
      <c r="K111" s="78"/>
      <c r="L111" s="54" t="s">
        <v>71</v>
      </c>
      <c r="M111" s="78"/>
      <c r="N111" s="78"/>
      <c r="O111" s="78"/>
      <c r="P111" s="78"/>
      <c r="Q111" s="80"/>
      <c r="R111" s="80"/>
      <c r="S111" s="80"/>
      <c r="T111" s="80"/>
      <c r="U111" s="80"/>
      <c r="V111" s="80"/>
      <c r="W111" s="80"/>
      <c r="X111" s="80"/>
      <c r="Y111" s="82"/>
      <c r="Z111" s="79"/>
      <c r="AA111" s="80"/>
      <c r="AB111" s="80"/>
      <c r="AC111" s="80"/>
      <c r="AD111" s="83"/>
      <c r="AE111" s="83"/>
    </row>
    <row r="112" spans="1:31" x14ac:dyDescent="0.3">
      <c r="A112" s="57"/>
      <c r="B112" s="172" t="s">
        <v>79</v>
      </c>
      <c r="C112" s="172"/>
      <c r="D112" s="89"/>
      <c r="E112" s="28"/>
      <c r="F112" s="47">
        <f>F58</f>
        <v>6.9999999999999993E-3</v>
      </c>
      <c r="G112" s="28" t="s">
        <v>52</v>
      </c>
      <c r="H112" s="28" t="s">
        <v>80</v>
      </c>
      <c r="I112" s="28"/>
      <c r="J112" s="28"/>
      <c r="K112" s="28"/>
      <c r="L112" s="54" t="s">
        <v>54</v>
      </c>
      <c r="M112" s="28"/>
      <c r="N112" s="28"/>
      <c r="O112" s="28"/>
      <c r="P112" s="28"/>
      <c r="Q112" s="46"/>
      <c r="R112" s="46"/>
      <c r="S112" s="46"/>
      <c r="T112" s="46"/>
      <c r="U112" s="46"/>
      <c r="V112" s="46"/>
      <c r="W112" s="46"/>
      <c r="X112" s="46"/>
      <c r="Y112" s="56"/>
      <c r="Z112" s="88"/>
      <c r="AA112" s="46"/>
      <c r="AB112" s="46"/>
      <c r="AC112" s="46"/>
      <c r="AD112" s="32"/>
      <c r="AE112" s="32"/>
    </row>
    <row r="113" spans="1:107" x14ac:dyDescent="0.3">
      <c r="A113" s="57"/>
      <c r="B113" s="172" t="s">
        <v>81</v>
      </c>
      <c r="C113" s="172"/>
      <c r="D113" s="89"/>
      <c r="E113" s="28"/>
      <c r="F113" s="47">
        <f>F112+E113</f>
        <v>6.9999999999999993E-3</v>
      </c>
      <c r="G113" s="28"/>
      <c r="H113" s="28"/>
      <c r="I113" s="28"/>
      <c r="J113" s="28"/>
      <c r="K113" s="28"/>
      <c r="L113" s="54" t="s">
        <v>54</v>
      </c>
      <c r="M113" s="28"/>
      <c r="N113" s="28"/>
      <c r="O113" s="28"/>
      <c r="P113" s="28"/>
      <c r="Q113" s="46"/>
      <c r="R113" s="46"/>
      <c r="S113" s="46"/>
      <c r="T113" s="46"/>
      <c r="U113" s="46"/>
      <c r="V113" s="46"/>
      <c r="W113" s="46"/>
      <c r="X113" s="46"/>
      <c r="Y113" s="56"/>
      <c r="Z113" s="88"/>
      <c r="AA113" s="46"/>
      <c r="AB113" s="46"/>
      <c r="AC113" s="46"/>
      <c r="AD113" s="32"/>
      <c r="AE113" s="32"/>
    </row>
    <row r="114" spans="1:107" x14ac:dyDescent="0.3">
      <c r="A114" s="57"/>
      <c r="B114" s="172" t="s">
        <v>82</v>
      </c>
      <c r="C114" s="172"/>
      <c r="D114" s="89"/>
      <c r="E114" s="28"/>
      <c r="F114" s="47">
        <f>Q58</f>
        <v>0</v>
      </c>
      <c r="G114" s="28" t="s">
        <v>52</v>
      </c>
      <c r="H114" s="28" t="s">
        <v>80</v>
      </c>
      <c r="I114" s="28"/>
      <c r="J114" s="28"/>
      <c r="K114" s="28"/>
      <c r="L114" s="54" t="s">
        <v>54</v>
      </c>
      <c r="M114" s="28"/>
      <c r="N114" s="28" t="s">
        <v>32</v>
      </c>
      <c r="O114" s="28"/>
      <c r="P114" s="28"/>
      <c r="Q114" s="46"/>
      <c r="R114" s="46"/>
      <c r="S114" s="46"/>
      <c r="T114" s="46"/>
      <c r="U114" s="46"/>
      <c r="V114" s="46"/>
      <c r="W114" s="46"/>
      <c r="X114" s="46"/>
      <c r="Y114" s="56"/>
      <c r="Z114" s="88"/>
      <c r="AA114" s="46"/>
      <c r="AB114" s="46"/>
      <c r="AC114" s="46"/>
      <c r="AD114" s="32"/>
      <c r="AE114" s="32"/>
    </row>
    <row r="115" spans="1:107" ht="30" customHeight="1" x14ac:dyDescent="0.45">
      <c r="A115" s="151"/>
      <c r="B115" s="155" t="s">
        <v>83</v>
      </c>
      <c r="C115" s="155"/>
      <c r="D115" s="152"/>
      <c r="E115" s="152"/>
      <c r="F115" s="154"/>
      <c r="G115" s="152"/>
      <c r="H115" s="152"/>
      <c r="I115" s="152"/>
      <c r="J115" s="152"/>
      <c r="K115" s="152"/>
      <c r="L115" s="152"/>
      <c r="M115" s="152"/>
      <c r="N115" s="152"/>
      <c r="O115" s="152" t="s">
        <v>32</v>
      </c>
      <c r="P115" s="152"/>
      <c r="Q115" s="153"/>
      <c r="R115" s="153"/>
      <c r="S115" s="153"/>
      <c r="T115" s="153"/>
      <c r="U115" s="153"/>
      <c r="V115" s="153"/>
      <c r="W115" s="153"/>
      <c r="X115" s="153"/>
      <c r="Y115" s="153"/>
      <c r="Z115" s="153"/>
      <c r="AA115" s="153"/>
      <c r="AB115" s="153"/>
      <c r="AC115" s="153"/>
      <c r="AD115" s="153"/>
      <c r="AE115" s="153"/>
    </row>
    <row r="116" spans="1:107" x14ac:dyDescent="0.3">
      <c r="A116" s="29"/>
      <c r="B116" s="43" t="s">
        <v>84</v>
      </c>
      <c r="C116" s="43"/>
      <c r="D116" s="1"/>
      <c r="E116" s="1"/>
      <c r="F116" s="10">
        <f>F16</f>
        <v>15</v>
      </c>
      <c r="G116" s="49" t="s">
        <v>85</v>
      </c>
      <c r="H116" s="91" t="s">
        <v>86</v>
      </c>
      <c r="I116" s="54"/>
      <c r="J116" s="49"/>
      <c r="K116" s="1"/>
      <c r="L116" s="49" t="s">
        <v>54</v>
      </c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50"/>
      <c r="Z116" s="13"/>
      <c r="AA116" s="13"/>
      <c r="AB116" s="13"/>
      <c r="AC116" s="13"/>
      <c r="AD116" s="31"/>
      <c r="AE116" s="31"/>
    </row>
    <row r="117" spans="1:107" x14ac:dyDescent="0.3">
      <c r="A117" s="104"/>
      <c r="B117" s="42" t="s">
        <v>287</v>
      </c>
      <c r="C117" s="176" t="s">
        <v>281</v>
      </c>
      <c r="D117" s="9"/>
      <c r="E117" s="105"/>
      <c r="F117" s="123">
        <f>F58</f>
        <v>6.9999999999999993E-3</v>
      </c>
      <c r="G117" s="64" t="s">
        <v>87</v>
      </c>
      <c r="H117" s="124" t="s">
        <v>88</v>
      </c>
      <c r="I117" s="65"/>
      <c r="J117" s="64"/>
      <c r="K117" s="9"/>
      <c r="L117" s="64" t="s">
        <v>54</v>
      </c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107"/>
      <c r="Z117" s="106"/>
      <c r="AA117" s="106"/>
      <c r="AB117" s="106"/>
      <c r="AC117" s="106"/>
      <c r="AD117" s="68"/>
      <c r="AE117" s="68"/>
    </row>
    <row r="118" spans="1:107" x14ac:dyDescent="0.3">
      <c r="A118" s="57"/>
      <c r="B118" s="42" t="s">
        <v>325</v>
      </c>
      <c r="C118" s="42"/>
      <c r="D118" s="1"/>
      <c r="E118" s="28"/>
      <c r="F118" s="44">
        <f>IF(F58=0,0,((F4/6/1000)/F58))</f>
        <v>7.1428571428571438E-2</v>
      </c>
      <c r="G118" s="49"/>
      <c r="H118" s="91"/>
      <c r="I118" s="54"/>
      <c r="J118" s="49"/>
      <c r="K118" s="1"/>
      <c r="L118" s="49" t="s">
        <v>67</v>
      </c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56"/>
      <c r="Z118" s="46"/>
      <c r="AA118" s="46"/>
      <c r="AB118" s="46"/>
      <c r="AC118" s="46"/>
      <c r="AD118" s="32"/>
      <c r="AE118" s="32"/>
    </row>
    <row r="119" spans="1:107" x14ac:dyDescent="0.3">
      <c r="A119" s="57"/>
      <c r="B119" s="42" t="s">
        <v>326</v>
      </c>
      <c r="C119" s="42"/>
      <c r="D119" s="1"/>
      <c r="E119" s="28"/>
      <c r="F119" s="44">
        <f>F117/F58</f>
        <v>1</v>
      </c>
      <c r="G119" s="49"/>
      <c r="H119" s="91"/>
      <c r="I119" s="54"/>
      <c r="J119" s="49"/>
      <c r="K119" s="1"/>
      <c r="L119" s="49" t="s">
        <v>67</v>
      </c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56"/>
      <c r="Z119" s="46"/>
      <c r="AA119" s="46"/>
      <c r="AB119" s="46"/>
      <c r="AC119" s="46"/>
      <c r="AD119" s="32"/>
      <c r="AE119" s="32"/>
    </row>
    <row r="120" spans="1:107" ht="30" customHeight="1" x14ac:dyDescent="0.45">
      <c r="A120" s="151"/>
      <c r="B120" s="155" t="s">
        <v>89</v>
      </c>
      <c r="C120" s="155"/>
      <c r="D120" s="152"/>
      <c r="E120" s="152"/>
      <c r="F120" s="154"/>
      <c r="G120" s="152"/>
      <c r="H120" s="152"/>
      <c r="I120" s="152"/>
      <c r="J120" s="152"/>
      <c r="K120" s="152"/>
      <c r="L120" s="152"/>
      <c r="M120" s="152"/>
      <c r="N120" s="152"/>
      <c r="O120" s="152" t="s">
        <v>32</v>
      </c>
      <c r="P120" s="152"/>
      <c r="Q120" s="153"/>
      <c r="R120" s="153"/>
      <c r="S120" s="153"/>
      <c r="T120" s="153"/>
      <c r="U120" s="153"/>
      <c r="V120" s="153"/>
      <c r="W120" s="153"/>
      <c r="X120" s="153"/>
      <c r="Y120" s="153"/>
      <c r="Z120" s="153"/>
      <c r="AA120" s="153"/>
      <c r="AB120" s="153"/>
      <c r="AC120" s="153"/>
      <c r="AD120" s="153"/>
      <c r="AE120" s="153"/>
    </row>
    <row r="121" spans="1:107" x14ac:dyDescent="0.3">
      <c r="A121" s="63"/>
      <c r="B121" s="130" t="s">
        <v>288</v>
      </c>
      <c r="C121" s="130" t="s">
        <v>208</v>
      </c>
      <c r="D121" s="103">
        <f>F34</f>
        <v>44.5</v>
      </c>
      <c r="E121" s="9"/>
      <c r="F121" s="11">
        <f>E126</f>
        <v>0</v>
      </c>
      <c r="G121" s="64"/>
      <c r="H121" s="64"/>
      <c r="I121" s="9"/>
      <c r="J121" s="9"/>
      <c r="K121" s="9"/>
      <c r="L121" s="65" t="s">
        <v>71</v>
      </c>
      <c r="M121" s="9"/>
      <c r="N121" s="9"/>
      <c r="O121" s="9"/>
      <c r="P121" s="9"/>
      <c r="Q121" s="14"/>
      <c r="R121" s="14"/>
      <c r="S121" s="14"/>
      <c r="T121" s="14"/>
      <c r="U121" s="14"/>
      <c r="V121" s="14"/>
      <c r="W121" s="14"/>
      <c r="X121" s="14"/>
      <c r="Y121" s="67"/>
      <c r="Z121" s="65"/>
      <c r="AA121" s="14"/>
      <c r="AB121" s="14"/>
      <c r="AC121" s="14"/>
      <c r="AD121" s="14"/>
      <c r="AE121" s="14"/>
    </row>
    <row r="122" spans="1:107" x14ac:dyDescent="0.3">
      <c r="A122" s="29"/>
      <c r="B122" s="76" t="s">
        <v>289</v>
      </c>
      <c r="C122" s="76" t="s">
        <v>208</v>
      </c>
      <c r="D122" s="1"/>
      <c r="E122" s="1"/>
      <c r="F122" s="11">
        <f>F88</f>
        <v>1734</v>
      </c>
      <c r="G122" s="1"/>
      <c r="H122" s="1"/>
      <c r="I122" s="1"/>
      <c r="J122" s="1"/>
      <c r="K122" s="1"/>
      <c r="L122" s="54" t="s">
        <v>71</v>
      </c>
      <c r="M122" s="1"/>
      <c r="N122" s="1"/>
      <c r="O122" s="1"/>
      <c r="P122" s="1"/>
      <c r="Q122" s="13"/>
      <c r="R122" s="13"/>
      <c r="S122" s="13"/>
      <c r="T122" s="13"/>
      <c r="U122" s="13"/>
      <c r="V122" s="13"/>
      <c r="W122" s="13"/>
      <c r="X122" s="13"/>
      <c r="Y122" s="50"/>
      <c r="Z122" s="54"/>
      <c r="AA122" s="13"/>
      <c r="AB122" s="13"/>
      <c r="AC122" s="13"/>
      <c r="AD122" s="32"/>
      <c r="AE122" s="32"/>
    </row>
    <row r="123" spans="1:107" x14ac:dyDescent="0.3">
      <c r="A123" s="29"/>
      <c r="B123" s="77" t="s">
        <v>90</v>
      </c>
      <c r="C123" s="77"/>
      <c r="D123" s="1"/>
      <c r="E123" s="1"/>
      <c r="F123" s="1">
        <f>IF(E111&lt;0.99,0,F58/E111)</f>
        <v>0</v>
      </c>
      <c r="G123" s="1"/>
      <c r="H123" s="1"/>
      <c r="I123" s="1"/>
      <c r="J123" s="1"/>
      <c r="K123" s="1"/>
      <c r="L123" s="54" t="s">
        <v>71</v>
      </c>
      <c r="M123" s="1"/>
      <c r="N123" s="1"/>
      <c r="O123" s="1"/>
      <c r="P123" s="1"/>
      <c r="Q123" s="13"/>
      <c r="R123" s="13"/>
      <c r="S123" s="13"/>
      <c r="T123" s="13"/>
      <c r="U123" s="13"/>
      <c r="V123" s="13"/>
      <c r="W123" s="13"/>
      <c r="X123" s="13"/>
      <c r="Y123" s="50"/>
      <c r="Z123" s="54"/>
      <c r="AA123" s="13"/>
      <c r="AB123" s="13"/>
      <c r="AC123" s="13"/>
      <c r="AD123" s="31"/>
      <c r="AE123" s="31"/>
    </row>
    <row r="124" spans="1:107" x14ac:dyDescent="0.3">
      <c r="A124" s="57"/>
      <c r="B124" s="77" t="s">
        <v>90</v>
      </c>
      <c r="C124" s="87"/>
      <c r="D124" s="28"/>
      <c r="E124" s="28"/>
      <c r="F124" s="168">
        <f>IF(F58&lt;0.99,0,F58/F32)</f>
        <v>0</v>
      </c>
      <c r="G124" s="28"/>
      <c r="H124" s="28"/>
      <c r="I124" s="28"/>
      <c r="J124" s="28"/>
      <c r="K124" s="196">
        <v>0</v>
      </c>
      <c r="L124" s="54" t="s">
        <v>71</v>
      </c>
      <c r="M124" s="28"/>
      <c r="N124" s="28"/>
      <c r="O124" s="28"/>
      <c r="P124" s="28"/>
      <c r="Q124" s="46"/>
      <c r="R124" s="46"/>
      <c r="S124" s="46"/>
      <c r="T124" s="46"/>
      <c r="U124" s="46"/>
      <c r="V124" s="46"/>
      <c r="W124" s="46"/>
      <c r="X124" s="46"/>
      <c r="Y124" s="56"/>
      <c r="Z124" s="54"/>
      <c r="AA124" s="46"/>
      <c r="AB124" s="46"/>
      <c r="AC124" s="46"/>
      <c r="AD124" s="32"/>
      <c r="AE124" s="32"/>
    </row>
    <row r="125" spans="1:107" x14ac:dyDescent="0.3">
      <c r="A125" s="57"/>
      <c r="B125" s="87" t="s">
        <v>318</v>
      </c>
      <c r="C125" s="87" t="s">
        <v>208</v>
      </c>
      <c r="D125" s="89"/>
      <c r="E125" s="28"/>
      <c r="F125" s="47">
        <f>SUM(F121,F122)*F123</f>
        <v>0</v>
      </c>
      <c r="G125" s="28"/>
      <c r="H125" s="28"/>
      <c r="I125" s="28"/>
      <c r="J125" s="28"/>
      <c r="K125" s="28"/>
      <c r="L125" s="54" t="s">
        <v>71</v>
      </c>
      <c r="M125" s="28"/>
      <c r="N125" s="28"/>
      <c r="O125" s="28"/>
      <c r="P125" s="28"/>
      <c r="Q125" s="46"/>
      <c r="R125" s="46"/>
      <c r="S125" s="46"/>
      <c r="T125" s="46"/>
      <c r="U125" s="46"/>
      <c r="V125" s="46"/>
      <c r="W125" s="46"/>
      <c r="X125" s="46"/>
      <c r="Y125" s="56"/>
      <c r="Z125" s="54"/>
      <c r="AA125" s="46"/>
      <c r="AB125" s="46"/>
      <c r="AC125" s="46"/>
      <c r="AD125" s="32"/>
      <c r="AE125" s="32"/>
    </row>
    <row r="126" spans="1:107" s="75" customFormat="1" ht="15" thickBot="1" x14ac:dyDescent="0.35">
      <c r="A126" s="69"/>
      <c r="B126" s="99" t="s">
        <v>290</v>
      </c>
      <c r="C126" s="99" t="s">
        <v>208</v>
      </c>
      <c r="D126" s="100"/>
      <c r="E126" s="70"/>
      <c r="F126" s="101">
        <f>F121+F122-F125</f>
        <v>1734</v>
      </c>
      <c r="G126" s="70"/>
      <c r="H126" s="70"/>
      <c r="I126" s="70"/>
      <c r="J126" s="70"/>
      <c r="K126" s="70"/>
      <c r="L126" s="71" t="s">
        <v>71</v>
      </c>
      <c r="M126" s="70"/>
      <c r="N126" s="70"/>
      <c r="O126" s="70"/>
      <c r="P126" s="70"/>
      <c r="Q126" s="72"/>
      <c r="R126" s="72"/>
      <c r="S126" s="72"/>
      <c r="T126" s="72"/>
      <c r="U126" s="72"/>
      <c r="V126" s="72"/>
      <c r="W126" s="72"/>
      <c r="X126" s="72"/>
      <c r="Y126" s="73"/>
      <c r="Z126" s="71"/>
      <c r="AA126" s="72"/>
      <c r="AB126" s="72"/>
      <c r="AC126" s="72"/>
      <c r="AD126" s="74"/>
      <c r="AE126" s="74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</row>
    <row r="127" spans="1:107" ht="30" customHeight="1" thickTop="1" x14ac:dyDescent="0.45">
      <c r="A127" s="151"/>
      <c r="B127" s="155" t="s">
        <v>291</v>
      </c>
      <c r="C127" s="155" t="s">
        <v>322</v>
      </c>
      <c r="D127" s="152"/>
      <c r="E127" s="152"/>
      <c r="F127" s="154"/>
      <c r="G127" s="152"/>
      <c r="H127" s="152"/>
      <c r="I127" s="152"/>
      <c r="J127" s="152"/>
      <c r="K127" s="152"/>
      <c r="L127" s="152"/>
      <c r="M127" s="152"/>
      <c r="N127" s="152"/>
      <c r="O127" s="152" t="s">
        <v>32</v>
      </c>
      <c r="P127" s="152"/>
      <c r="Q127" s="153"/>
      <c r="R127" s="153"/>
      <c r="S127" s="153"/>
      <c r="T127" s="153"/>
      <c r="U127" s="153"/>
      <c r="V127" s="153"/>
      <c r="W127" s="153"/>
      <c r="X127" s="153"/>
      <c r="Y127" s="153"/>
      <c r="Z127" s="153"/>
      <c r="AA127" s="153"/>
      <c r="AB127" s="153"/>
      <c r="AC127" s="153"/>
      <c r="AD127" s="153"/>
      <c r="AE127" s="153"/>
    </row>
    <row r="128" spans="1:107" x14ac:dyDescent="0.3">
      <c r="A128" s="63"/>
      <c r="B128" s="130" t="s">
        <v>292</v>
      </c>
      <c r="C128" s="130" t="s">
        <v>208</v>
      </c>
      <c r="D128" s="103"/>
      <c r="E128" s="9"/>
      <c r="F128" s="11">
        <f>F90+F88-F14</f>
        <v>-363.10399999999981</v>
      </c>
      <c r="G128" s="64"/>
      <c r="H128" s="64"/>
      <c r="I128" s="9"/>
      <c r="J128" s="9"/>
      <c r="K128" s="9"/>
      <c r="L128" s="65"/>
      <c r="M128" s="9"/>
      <c r="N128" s="9"/>
      <c r="O128" s="9"/>
      <c r="P128" s="9"/>
      <c r="Q128" s="14"/>
      <c r="R128" s="14"/>
      <c r="S128" s="14"/>
      <c r="T128" s="14"/>
      <c r="U128" s="14"/>
      <c r="V128" s="14"/>
      <c r="W128" s="14"/>
      <c r="X128" s="14"/>
      <c r="Y128" s="67"/>
      <c r="Z128" s="65"/>
      <c r="AA128" s="14"/>
      <c r="AB128" s="14"/>
      <c r="AC128" s="14"/>
      <c r="AD128" s="14"/>
      <c r="AE128" s="14"/>
    </row>
    <row r="129" spans="1:31" x14ac:dyDescent="0.3">
      <c r="A129" s="63"/>
      <c r="B129" s="130" t="s">
        <v>293</v>
      </c>
      <c r="C129" s="130" t="s">
        <v>208</v>
      </c>
      <c r="D129" s="103"/>
      <c r="E129" s="9"/>
      <c r="F129" s="11">
        <f>F128*F33</f>
        <v>-15976.575999999992</v>
      </c>
      <c r="G129" s="64"/>
      <c r="H129" s="64"/>
      <c r="I129" s="9"/>
      <c r="J129" s="9"/>
      <c r="K129" s="9"/>
      <c r="L129" s="65" t="s">
        <v>91</v>
      </c>
      <c r="M129" s="9"/>
      <c r="N129" s="9"/>
      <c r="O129" s="9"/>
      <c r="P129" s="9"/>
      <c r="Q129" s="14"/>
      <c r="R129" s="14"/>
      <c r="S129" s="14"/>
      <c r="T129" s="14"/>
      <c r="U129" s="14"/>
      <c r="V129" s="14"/>
      <c r="W129" s="14"/>
      <c r="X129" s="14"/>
      <c r="Y129" s="67"/>
      <c r="Z129" s="65"/>
      <c r="AA129" s="14"/>
      <c r="AB129" s="14"/>
      <c r="AC129" s="14"/>
      <c r="AD129" s="14"/>
      <c r="AE129" s="14"/>
    </row>
    <row r="130" spans="1:31" x14ac:dyDescent="0.3">
      <c r="A130" s="63"/>
      <c r="B130" s="130" t="s">
        <v>92</v>
      </c>
      <c r="C130" s="130"/>
      <c r="D130" s="103"/>
      <c r="E130" s="9"/>
      <c r="F130" s="11">
        <f>F90-F129</f>
        <v>13892.471999999992</v>
      </c>
      <c r="G130" s="64"/>
      <c r="H130" s="64"/>
      <c r="I130" s="9"/>
      <c r="J130" s="9"/>
      <c r="K130" s="9"/>
      <c r="L130" s="65" t="s">
        <v>91</v>
      </c>
      <c r="M130" s="9"/>
      <c r="N130" s="9"/>
      <c r="O130" s="9"/>
      <c r="P130" s="9"/>
      <c r="Q130" s="14"/>
      <c r="R130" s="14"/>
      <c r="S130" s="14"/>
      <c r="T130" s="14"/>
      <c r="U130" s="14"/>
      <c r="V130" s="14"/>
      <c r="W130" s="14"/>
      <c r="X130" s="14"/>
      <c r="Y130" s="67"/>
      <c r="Z130" s="65"/>
      <c r="AA130" s="14"/>
      <c r="AB130" s="14"/>
      <c r="AC130" s="14"/>
      <c r="AD130" s="14"/>
      <c r="AE130" s="14"/>
    </row>
    <row r="131" spans="1:31" x14ac:dyDescent="0.3">
      <c r="A131" s="63"/>
      <c r="B131" s="130" t="s">
        <v>93</v>
      </c>
      <c r="C131" s="130"/>
      <c r="D131" s="103"/>
      <c r="E131" s="9"/>
      <c r="F131" s="11">
        <f>R130</f>
        <v>0</v>
      </c>
      <c r="G131" s="64"/>
      <c r="H131" s="64"/>
      <c r="I131" s="9"/>
      <c r="J131" s="9"/>
      <c r="K131" s="9"/>
      <c r="L131" s="65" t="s">
        <v>67</v>
      </c>
      <c r="M131" s="9"/>
      <c r="N131" s="9" t="s">
        <v>32</v>
      </c>
      <c r="O131" s="9"/>
      <c r="P131" s="9"/>
      <c r="Q131" s="14"/>
      <c r="R131" s="14"/>
      <c r="S131" s="14"/>
      <c r="T131" s="14"/>
      <c r="U131" s="14"/>
      <c r="V131" s="14"/>
      <c r="W131" s="14"/>
      <c r="X131" s="14"/>
      <c r="Y131" s="67"/>
      <c r="Z131" s="65"/>
      <c r="AA131" s="14"/>
      <c r="AB131" s="14"/>
      <c r="AC131" s="14"/>
      <c r="AD131" s="14"/>
      <c r="AE131" s="14"/>
    </row>
    <row r="132" spans="1:31" ht="30" customHeight="1" x14ac:dyDescent="0.45">
      <c r="A132" s="151"/>
      <c r="B132" s="155" t="s">
        <v>94</v>
      </c>
      <c r="C132" s="155"/>
      <c r="D132" s="152"/>
      <c r="E132" s="152"/>
      <c r="F132" s="154"/>
      <c r="G132" s="152"/>
      <c r="H132" s="152"/>
      <c r="I132" s="152"/>
      <c r="J132" s="152"/>
      <c r="K132" s="152"/>
      <c r="L132" s="152"/>
      <c r="M132" s="152"/>
      <c r="N132" s="152"/>
      <c r="O132" s="152" t="s">
        <v>32</v>
      </c>
      <c r="P132" s="152"/>
      <c r="Q132" s="153"/>
      <c r="R132" s="153"/>
      <c r="S132" s="153"/>
      <c r="T132" s="153"/>
      <c r="U132" s="153"/>
      <c r="V132" s="153"/>
      <c r="W132" s="153"/>
      <c r="X132" s="153"/>
      <c r="Y132" s="153"/>
      <c r="Z132" s="153"/>
      <c r="AA132" s="153"/>
      <c r="AB132" s="153"/>
      <c r="AC132" s="153"/>
      <c r="AD132" s="153"/>
      <c r="AE132" s="153"/>
    </row>
    <row r="133" spans="1:31" x14ac:dyDescent="0.3">
      <c r="A133" s="29"/>
      <c r="B133" s="84" t="s">
        <v>294</v>
      </c>
      <c r="C133" s="84" t="s">
        <v>208</v>
      </c>
      <c r="D133" s="1"/>
      <c r="E133" s="1"/>
      <c r="F133" s="48">
        <f>F130</f>
        <v>13892.471999999992</v>
      </c>
      <c r="G133" s="1"/>
      <c r="H133" s="1"/>
      <c r="I133" s="1"/>
      <c r="J133" s="1"/>
      <c r="K133" s="1"/>
      <c r="L133" s="54" t="s">
        <v>67</v>
      </c>
      <c r="M133" s="1"/>
      <c r="N133" s="1"/>
      <c r="O133" s="1"/>
      <c r="P133" s="1"/>
      <c r="Q133" s="13"/>
      <c r="R133" s="13"/>
      <c r="S133" s="13"/>
      <c r="T133" s="13"/>
      <c r="U133" s="13"/>
      <c r="V133" s="13"/>
      <c r="W133" s="13"/>
      <c r="X133" s="13"/>
      <c r="Y133" s="50"/>
      <c r="Z133" s="13"/>
      <c r="AA133" s="13"/>
      <c r="AB133" s="13"/>
      <c r="AC133" s="13"/>
      <c r="AD133" s="32"/>
      <c r="AE133" s="32"/>
    </row>
    <row r="134" spans="1:31" x14ac:dyDescent="0.3">
      <c r="A134" s="29"/>
      <c r="B134" s="84" t="s">
        <v>295</v>
      </c>
      <c r="C134" s="84" t="s">
        <v>208</v>
      </c>
      <c r="D134" s="1"/>
      <c r="E134" s="1"/>
      <c r="F134" s="10">
        <f>F133+F88</f>
        <v>15626.471999999992</v>
      </c>
      <c r="G134" s="1"/>
      <c r="H134" s="1"/>
      <c r="I134" s="1"/>
      <c r="J134" s="1"/>
      <c r="K134" s="1"/>
      <c r="L134" s="54" t="s">
        <v>67</v>
      </c>
      <c r="M134" s="1"/>
      <c r="N134" s="1"/>
      <c r="O134" s="1"/>
      <c r="P134" s="1"/>
      <c r="Q134" s="13"/>
      <c r="R134" s="13"/>
      <c r="S134" s="13"/>
      <c r="T134" s="13"/>
      <c r="U134" s="13"/>
      <c r="V134" s="13"/>
      <c r="W134" s="13"/>
      <c r="X134" s="13"/>
      <c r="Y134" s="50"/>
      <c r="Z134" s="13"/>
      <c r="AA134" s="13"/>
      <c r="AB134" s="13"/>
      <c r="AC134" s="13"/>
      <c r="AD134" s="32"/>
      <c r="AE134" s="32"/>
    </row>
    <row r="135" spans="1:31" x14ac:dyDescent="0.3">
      <c r="A135" s="29"/>
      <c r="B135" s="84" t="s">
        <v>319</v>
      </c>
      <c r="C135" s="84" t="s">
        <v>208</v>
      </c>
      <c r="D135" s="1"/>
      <c r="E135" s="1"/>
      <c r="F135" s="48">
        <f>F134-F125</f>
        <v>15626.471999999992</v>
      </c>
      <c r="G135" s="1"/>
      <c r="H135" s="1"/>
      <c r="I135" s="1"/>
      <c r="J135" s="1"/>
      <c r="K135" s="1"/>
      <c r="L135" s="54" t="s">
        <v>67</v>
      </c>
      <c r="M135" s="1"/>
      <c r="N135" s="1"/>
      <c r="O135" s="1"/>
      <c r="P135" s="1"/>
      <c r="Q135" s="13"/>
      <c r="R135" s="13"/>
      <c r="S135" s="13"/>
      <c r="T135" s="13"/>
      <c r="U135" s="13"/>
      <c r="V135" s="13"/>
      <c r="W135" s="13"/>
      <c r="X135" s="13"/>
      <c r="Y135" s="50"/>
      <c r="Z135" s="13"/>
      <c r="AA135" s="13"/>
      <c r="AB135" s="13"/>
      <c r="AC135" s="13"/>
      <c r="AD135" s="32"/>
      <c r="AE135" s="32"/>
    </row>
    <row r="136" spans="1:31" x14ac:dyDescent="0.3">
      <c r="A136" s="29"/>
      <c r="B136" s="84" t="s">
        <v>320</v>
      </c>
      <c r="C136" s="84" t="s">
        <v>208</v>
      </c>
      <c r="D136" s="1"/>
      <c r="E136" s="1"/>
      <c r="F136" s="10">
        <f>F134-F14</f>
        <v>15613.471999999992</v>
      </c>
      <c r="G136" s="1"/>
      <c r="H136" s="1"/>
      <c r="I136" s="1"/>
      <c r="J136" s="1"/>
      <c r="K136" s="1"/>
      <c r="L136" s="54" t="s">
        <v>67</v>
      </c>
      <c r="M136" s="1"/>
      <c r="N136" s="1"/>
      <c r="O136" s="1"/>
      <c r="P136" s="1"/>
      <c r="Q136" s="13"/>
      <c r="R136" s="13"/>
      <c r="S136" s="13"/>
      <c r="T136" s="13"/>
      <c r="U136" s="13"/>
      <c r="V136" s="13"/>
      <c r="W136" s="13"/>
      <c r="X136" s="13"/>
      <c r="Y136" s="50"/>
      <c r="Z136" s="13"/>
      <c r="AA136" s="13"/>
      <c r="AB136" s="13"/>
      <c r="AC136" s="13"/>
      <c r="AD136" s="32"/>
      <c r="AE136" s="32"/>
    </row>
    <row r="137" spans="1:31" ht="30" customHeight="1" x14ac:dyDescent="0.45">
      <c r="A137" s="151"/>
      <c r="B137" s="155" t="s">
        <v>296</v>
      </c>
      <c r="C137" s="155" t="s">
        <v>323</v>
      </c>
      <c r="D137" s="152"/>
      <c r="E137" s="152"/>
      <c r="F137" s="154"/>
      <c r="G137" s="152"/>
      <c r="H137" s="152"/>
      <c r="I137" s="152"/>
      <c r="J137" s="152"/>
      <c r="K137" s="152"/>
      <c r="L137" s="152"/>
      <c r="M137" s="152"/>
      <c r="N137" s="152"/>
      <c r="O137" s="152" t="s">
        <v>32</v>
      </c>
      <c r="P137" s="152"/>
      <c r="Q137" s="153"/>
      <c r="R137" s="153"/>
      <c r="S137" s="153"/>
      <c r="T137" s="153"/>
      <c r="U137" s="153"/>
      <c r="V137" s="153"/>
      <c r="W137" s="153"/>
      <c r="X137" s="153"/>
      <c r="Y137" s="153"/>
      <c r="Z137" s="153"/>
      <c r="AA137" s="153"/>
      <c r="AB137" s="153"/>
      <c r="AC137" s="153"/>
      <c r="AD137" s="153"/>
      <c r="AE137" s="153"/>
    </row>
    <row r="138" spans="1:31" x14ac:dyDescent="0.3">
      <c r="A138" s="29"/>
      <c r="B138" s="42" t="s">
        <v>95</v>
      </c>
      <c r="C138" s="42"/>
      <c r="D138" s="11"/>
      <c r="E138" s="1"/>
      <c r="F138" s="10">
        <f>F135</f>
        <v>15626.471999999992</v>
      </c>
      <c r="G138" s="49"/>
      <c r="H138" s="49"/>
      <c r="I138" s="54"/>
      <c r="J138" s="49"/>
      <c r="K138" s="1"/>
      <c r="L138" s="54" t="s">
        <v>67</v>
      </c>
      <c r="M138" s="1"/>
      <c r="N138" s="1"/>
      <c r="O138" s="1"/>
      <c r="P138" s="1"/>
      <c r="Q138" s="13"/>
      <c r="R138" s="13"/>
      <c r="S138" s="13"/>
      <c r="T138" s="13"/>
      <c r="U138" s="13"/>
      <c r="V138" s="13"/>
      <c r="W138" s="13"/>
      <c r="X138" s="13"/>
      <c r="Y138" s="50"/>
      <c r="Z138" s="13"/>
      <c r="AA138" s="13"/>
      <c r="AB138" s="13"/>
      <c r="AC138" s="13"/>
      <c r="AD138" s="32"/>
      <c r="AE138" s="32"/>
    </row>
    <row r="139" spans="1:31" x14ac:dyDescent="0.3">
      <c r="A139" s="29"/>
      <c r="B139" s="42" t="s">
        <v>96</v>
      </c>
      <c r="C139" s="42"/>
      <c r="D139" s="11"/>
      <c r="E139" s="164"/>
      <c r="F139" s="53">
        <f>F126</f>
        <v>1734</v>
      </c>
      <c r="G139" s="1"/>
      <c r="H139" s="49"/>
      <c r="I139" s="54"/>
      <c r="J139" s="49"/>
      <c r="K139" s="1"/>
      <c r="L139" s="54" t="s">
        <v>67</v>
      </c>
      <c r="M139" s="1"/>
      <c r="N139" s="1"/>
      <c r="O139" s="1"/>
      <c r="P139" s="1"/>
      <c r="Q139" s="13"/>
      <c r="R139" s="13"/>
      <c r="S139" s="13"/>
      <c r="T139" s="13"/>
      <c r="U139" s="13"/>
      <c r="V139" s="13"/>
      <c r="W139" s="13"/>
      <c r="X139" s="13"/>
      <c r="Y139" s="50"/>
      <c r="Z139" s="13"/>
      <c r="AA139" s="13"/>
      <c r="AB139" s="13"/>
      <c r="AC139" s="13"/>
      <c r="AD139" s="32"/>
      <c r="AE139" s="32"/>
    </row>
    <row r="140" spans="1:31" x14ac:dyDescent="0.3">
      <c r="A140" s="29"/>
      <c r="B140" s="42" t="s">
        <v>97</v>
      </c>
      <c r="C140" s="42"/>
      <c r="D140" s="52"/>
      <c r="E140" s="1"/>
      <c r="F140" s="53">
        <f>(F46-E46)</f>
        <v>54</v>
      </c>
      <c r="G140" s="1"/>
      <c r="H140" s="49"/>
      <c r="I140" s="54"/>
      <c r="J140" s="49"/>
      <c r="K140" s="1"/>
      <c r="L140" s="54" t="s">
        <v>67</v>
      </c>
      <c r="M140" s="1"/>
      <c r="N140" s="1"/>
      <c r="O140" s="1"/>
      <c r="P140" s="1"/>
      <c r="Q140" s="13"/>
      <c r="R140" s="13"/>
      <c r="S140" s="13"/>
      <c r="T140" s="13"/>
      <c r="U140" s="13"/>
      <c r="V140" s="13"/>
      <c r="W140" s="13"/>
      <c r="X140" s="13"/>
      <c r="Y140" s="50"/>
      <c r="Z140" s="13"/>
      <c r="AA140" s="13"/>
      <c r="AB140" s="13"/>
      <c r="AC140" s="13"/>
      <c r="AD140" s="32"/>
      <c r="AE140" s="32"/>
    </row>
    <row r="141" spans="1:31" x14ac:dyDescent="0.3">
      <c r="A141" s="57"/>
      <c r="B141" s="95" t="s">
        <v>98</v>
      </c>
      <c r="C141" s="95"/>
      <c r="D141" s="132"/>
      <c r="E141" s="28"/>
      <c r="F141" s="163">
        <f>SUM(F138:F140)</f>
        <v>17414.471999999994</v>
      </c>
      <c r="G141" s="28"/>
      <c r="H141" s="126"/>
      <c r="I141" s="88"/>
      <c r="J141" s="126"/>
      <c r="K141" s="28"/>
      <c r="L141" s="54" t="s">
        <v>67</v>
      </c>
      <c r="M141" s="28"/>
      <c r="N141" s="28"/>
      <c r="O141" s="28"/>
      <c r="P141" s="28"/>
      <c r="Q141" s="46"/>
      <c r="R141" s="46"/>
      <c r="S141" s="46"/>
      <c r="T141" s="46"/>
      <c r="U141" s="46"/>
      <c r="V141" s="46"/>
      <c r="W141" s="46"/>
      <c r="X141" s="46"/>
      <c r="Y141" s="56"/>
      <c r="Z141" s="46"/>
      <c r="AA141" s="46"/>
      <c r="AB141" s="46"/>
      <c r="AC141" s="46"/>
      <c r="AD141" s="32"/>
      <c r="AE141" s="32"/>
    </row>
    <row r="142" spans="1:31" x14ac:dyDescent="0.3">
      <c r="A142" s="57"/>
      <c r="B142" s="158" t="s">
        <v>99</v>
      </c>
      <c r="C142" s="158"/>
      <c r="D142" s="132"/>
      <c r="E142" s="28"/>
      <c r="F142" s="47">
        <f>F88</f>
        <v>1734</v>
      </c>
      <c r="G142" s="28"/>
      <c r="H142" s="126"/>
      <c r="I142" s="88"/>
      <c r="J142" s="126"/>
      <c r="K142" s="28"/>
      <c r="L142" s="54" t="s">
        <v>67</v>
      </c>
      <c r="M142" s="28"/>
      <c r="N142" s="28"/>
      <c r="O142" s="28"/>
      <c r="P142" s="28"/>
      <c r="Q142" s="46"/>
      <c r="R142" s="46"/>
      <c r="S142" s="46"/>
      <c r="T142" s="46"/>
      <c r="U142" s="46"/>
      <c r="V142" s="46"/>
      <c r="W142" s="46"/>
      <c r="X142" s="46"/>
      <c r="Y142" s="56"/>
      <c r="Z142" s="46"/>
      <c r="AA142" s="46"/>
      <c r="AB142" s="46"/>
      <c r="AC142" s="46"/>
      <c r="AD142" s="32"/>
      <c r="AE142" s="32"/>
    </row>
    <row r="143" spans="1:31" x14ac:dyDescent="0.3">
      <c r="A143" s="57"/>
      <c r="B143" s="158" t="s">
        <v>100</v>
      </c>
      <c r="C143" s="158"/>
      <c r="D143" s="132"/>
      <c r="E143" s="28"/>
      <c r="F143" s="47">
        <v>0</v>
      </c>
      <c r="G143" s="28"/>
      <c r="H143" s="126"/>
      <c r="I143" s="88"/>
      <c r="J143" s="126"/>
      <c r="K143" s="28"/>
      <c r="L143" s="54" t="s">
        <v>67</v>
      </c>
      <c r="M143" s="28"/>
      <c r="N143" s="28"/>
      <c r="O143" s="28"/>
      <c r="P143" s="28"/>
      <c r="Q143" s="46"/>
      <c r="R143" s="46"/>
      <c r="S143" s="46"/>
      <c r="T143" s="46"/>
      <c r="U143" s="46"/>
      <c r="V143" s="46"/>
      <c r="W143" s="46"/>
      <c r="X143" s="46"/>
      <c r="Y143" s="56"/>
      <c r="Z143" s="46"/>
      <c r="AA143" s="46"/>
      <c r="AB143" s="46"/>
      <c r="AC143" s="46"/>
      <c r="AD143" s="32"/>
      <c r="AE143" s="32"/>
    </row>
    <row r="144" spans="1:31" x14ac:dyDescent="0.3">
      <c r="A144" s="57"/>
      <c r="B144" s="159" t="s">
        <v>101</v>
      </c>
      <c r="C144" s="159"/>
      <c r="D144" s="132"/>
      <c r="E144" s="28"/>
      <c r="F144" s="163">
        <f>SUM(F142:F143)</f>
        <v>1734</v>
      </c>
      <c r="G144" s="28"/>
      <c r="H144" s="126"/>
      <c r="I144" s="88"/>
      <c r="J144" s="126"/>
      <c r="K144" s="28"/>
      <c r="L144" s="54" t="s">
        <v>67</v>
      </c>
      <c r="M144" s="28"/>
      <c r="N144" s="28"/>
      <c r="O144" s="28"/>
      <c r="P144" s="28"/>
      <c r="Q144" s="46"/>
      <c r="R144" s="46"/>
      <c r="S144" s="46"/>
      <c r="T144" s="46"/>
      <c r="U144" s="46"/>
      <c r="V144" s="46"/>
      <c r="W144" s="46"/>
      <c r="X144" s="46"/>
      <c r="Y144" s="56"/>
      <c r="Z144" s="46"/>
      <c r="AA144" s="46"/>
      <c r="AB144" s="46"/>
      <c r="AC144" s="46"/>
      <c r="AD144" s="32"/>
      <c r="AE144" s="32"/>
    </row>
    <row r="145" spans="1:31" x14ac:dyDescent="0.3">
      <c r="A145" s="57"/>
      <c r="B145" s="160" t="s">
        <v>102</v>
      </c>
      <c r="C145" s="160"/>
      <c r="D145" s="132"/>
      <c r="E145" s="28"/>
      <c r="F145" s="47">
        <f>(E43-F43)*F47</f>
        <v>-3621</v>
      </c>
      <c r="G145" s="28"/>
      <c r="H145" s="126"/>
      <c r="I145" s="88"/>
      <c r="J145" s="126"/>
      <c r="K145" s="28"/>
      <c r="L145" s="54" t="s">
        <v>67</v>
      </c>
      <c r="M145" s="28"/>
      <c r="N145" s="28"/>
      <c r="O145" s="28"/>
      <c r="P145" s="28"/>
      <c r="Q145" s="46"/>
      <c r="R145" s="46"/>
      <c r="S145" s="46"/>
      <c r="T145" s="46"/>
      <c r="U145" s="46"/>
      <c r="V145" s="46"/>
      <c r="W145" s="46"/>
      <c r="X145" s="46"/>
      <c r="Y145" s="56"/>
      <c r="Z145" s="46"/>
      <c r="AA145" s="46"/>
      <c r="AB145" s="46"/>
      <c r="AC145" s="46"/>
      <c r="AD145" s="32"/>
      <c r="AE145" s="32"/>
    </row>
    <row r="146" spans="1:31" x14ac:dyDescent="0.3">
      <c r="A146" s="57"/>
      <c r="B146" s="160" t="s">
        <v>103</v>
      </c>
      <c r="C146" s="160"/>
      <c r="D146" s="132"/>
      <c r="E146" s="28"/>
      <c r="F146" s="47">
        <f>F43*F46</f>
        <v>2754</v>
      </c>
      <c r="G146" s="28"/>
      <c r="H146" s="126"/>
      <c r="I146" s="88"/>
      <c r="J146" s="126"/>
      <c r="K146" s="28"/>
      <c r="L146" s="54" t="s">
        <v>67</v>
      </c>
      <c r="M146" s="28"/>
      <c r="N146" s="28"/>
      <c r="O146" s="28"/>
      <c r="P146" s="28"/>
      <c r="Q146" s="46"/>
      <c r="R146" s="46"/>
      <c r="S146" s="46"/>
      <c r="T146" s="46"/>
      <c r="U146" s="46"/>
      <c r="V146" s="46"/>
      <c r="W146" s="46"/>
      <c r="X146" s="46"/>
      <c r="Y146" s="56"/>
      <c r="Z146" s="46"/>
      <c r="AA146" s="46"/>
      <c r="AB146" s="46"/>
      <c r="AC146" s="46"/>
      <c r="AD146" s="32"/>
      <c r="AE146" s="32"/>
    </row>
    <row r="147" spans="1:31" x14ac:dyDescent="0.3">
      <c r="A147" s="57"/>
      <c r="B147" s="160" t="s">
        <v>104</v>
      </c>
      <c r="C147" s="160"/>
      <c r="D147" s="132"/>
      <c r="E147" s="28"/>
      <c r="F147" s="28">
        <v>0</v>
      </c>
      <c r="G147" s="28"/>
      <c r="H147" s="126"/>
      <c r="I147" s="88"/>
      <c r="J147" s="126"/>
      <c r="K147" s="28"/>
      <c r="L147" s="54" t="s">
        <v>67</v>
      </c>
      <c r="M147" s="28"/>
      <c r="N147" s="28"/>
      <c r="O147" s="28"/>
      <c r="P147" s="28"/>
      <c r="Q147" s="46"/>
      <c r="R147" s="46"/>
      <c r="S147" s="46"/>
      <c r="T147" s="46"/>
      <c r="U147" s="46"/>
      <c r="V147" s="46"/>
      <c r="W147" s="46"/>
      <c r="X147" s="46"/>
      <c r="Y147" s="56"/>
      <c r="Z147" s="46"/>
      <c r="AA147" s="46"/>
      <c r="AB147" s="46"/>
      <c r="AC147" s="46"/>
      <c r="AD147" s="32"/>
      <c r="AE147" s="32"/>
    </row>
    <row r="148" spans="1:31" x14ac:dyDescent="0.3">
      <c r="A148" s="57"/>
      <c r="B148" s="161" t="s">
        <v>105</v>
      </c>
      <c r="C148" s="161"/>
      <c r="D148" s="132"/>
      <c r="E148" s="28"/>
      <c r="F148" s="163">
        <f>SUM(F144:F147)</f>
        <v>867</v>
      </c>
      <c r="G148" s="28"/>
      <c r="H148" s="126"/>
      <c r="I148" s="88"/>
      <c r="J148" s="126"/>
      <c r="K148" s="28"/>
      <c r="L148" s="54" t="s">
        <v>67</v>
      </c>
      <c r="M148" s="28"/>
      <c r="N148" s="28"/>
      <c r="O148" s="28"/>
      <c r="P148" s="28"/>
      <c r="Q148" s="46"/>
      <c r="R148" s="46"/>
      <c r="S148" s="46"/>
      <c r="T148" s="46"/>
      <c r="U148" s="46"/>
      <c r="V148" s="46"/>
      <c r="W148" s="46"/>
      <c r="X148" s="46"/>
      <c r="Y148" s="56"/>
      <c r="Z148" s="46"/>
      <c r="AA148" s="46"/>
      <c r="AB148" s="46"/>
      <c r="AC148" s="46"/>
      <c r="AD148" s="32"/>
      <c r="AE148" s="32"/>
    </row>
    <row r="149" spans="1:31" x14ac:dyDescent="0.3">
      <c r="A149" s="57"/>
      <c r="B149" s="159" t="s">
        <v>106</v>
      </c>
      <c r="C149" s="159"/>
      <c r="D149" s="132"/>
      <c r="E149" s="28"/>
      <c r="F149" s="162">
        <f>F141+F144+F148</f>
        <v>20015.471999999994</v>
      </c>
      <c r="G149" s="28"/>
      <c r="H149" s="126"/>
      <c r="I149" s="88"/>
      <c r="J149" s="126"/>
      <c r="K149" s="28"/>
      <c r="L149" s="54" t="s">
        <v>67</v>
      </c>
      <c r="M149" s="28"/>
      <c r="N149" s="28"/>
      <c r="O149" s="28"/>
      <c r="P149" s="28"/>
      <c r="Q149" s="46"/>
      <c r="R149" s="46"/>
      <c r="S149" s="46"/>
      <c r="T149" s="46"/>
      <c r="U149" s="46"/>
      <c r="V149" s="46"/>
      <c r="W149" s="46"/>
      <c r="X149" s="46"/>
      <c r="Y149" s="56"/>
      <c r="Z149" s="46"/>
      <c r="AA149" s="46"/>
      <c r="AB149" s="46"/>
      <c r="AC149" s="46"/>
      <c r="AD149" s="32"/>
      <c r="AE149" s="32"/>
    </row>
    <row r="150" spans="1:31" ht="30" customHeight="1" x14ac:dyDescent="0.45">
      <c r="A150" s="151"/>
      <c r="B150" s="155" t="s">
        <v>107</v>
      </c>
      <c r="C150" s="155"/>
      <c r="D150" s="152"/>
      <c r="E150" s="152"/>
      <c r="F150" s="154"/>
      <c r="G150" s="152"/>
      <c r="H150" s="152"/>
      <c r="I150" s="152"/>
      <c r="J150" s="152"/>
      <c r="K150" s="152"/>
      <c r="L150" s="152"/>
      <c r="M150" s="152"/>
      <c r="N150" s="152"/>
      <c r="O150" s="152" t="s">
        <v>32</v>
      </c>
      <c r="P150" s="152"/>
      <c r="Q150" s="153"/>
      <c r="R150" s="153"/>
      <c r="S150" s="153"/>
      <c r="T150" s="153"/>
      <c r="U150" s="153"/>
      <c r="V150" s="153"/>
      <c r="W150" s="153"/>
      <c r="X150" s="153"/>
      <c r="Y150" s="153"/>
      <c r="Z150" s="153"/>
      <c r="AA150" s="153"/>
      <c r="AB150" s="153"/>
      <c r="AC150" s="153"/>
      <c r="AD150" s="153"/>
      <c r="AE150" s="153"/>
    </row>
    <row r="151" spans="1:31" x14ac:dyDescent="0.3">
      <c r="A151" s="210"/>
      <c r="B151" s="90" t="s">
        <v>297</v>
      </c>
      <c r="C151" s="90" t="s">
        <v>208</v>
      </c>
      <c r="D151" s="28"/>
      <c r="E151" s="28"/>
      <c r="F151" s="44">
        <f>F36</f>
        <v>46</v>
      </c>
      <c r="G151" s="49"/>
      <c r="H151" s="49"/>
      <c r="I151" s="54"/>
      <c r="J151" s="49"/>
      <c r="K151" s="1"/>
      <c r="L151" s="49" t="s">
        <v>67</v>
      </c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56"/>
      <c r="Z151" s="46"/>
      <c r="AA151" s="46"/>
      <c r="AB151" s="46"/>
      <c r="AC151" s="46"/>
      <c r="AD151" s="32"/>
      <c r="AE151" s="32"/>
    </row>
    <row r="152" spans="1:31" x14ac:dyDescent="0.3">
      <c r="A152" s="210"/>
      <c r="B152" s="90" t="s">
        <v>298</v>
      </c>
      <c r="C152" s="90" t="s">
        <v>208</v>
      </c>
      <c r="D152" s="28"/>
      <c r="E152" s="28"/>
      <c r="F152" s="92">
        <f>F126</f>
        <v>1734</v>
      </c>
      <c r="G152" s="49"/>
      <c r="H152" s="49"/>
      <c r="I152" s="54"/>
      <c r="J152" s="49"/>
      <c r="K152" s="1"/>
      <c r="L152" s="49" t="s">
        <v>71</v>
      </c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56"/>
      <c r="Z152" s="46"/>
      <c r="AA152" s="46"/>
      <c r="AB152" s="46"/>
      <c r="AC152" s="46"/>
      <c r="AD152" s="32"/>
      <c r="AE152" s="32"/>
    </row>
    <row r="153" spans="1:31" x14ac:dyDescent="0.3">
      <c r="A153" s="210"/>
      <c r="B153" s="90" t="s">
        <v>299</v>
      </c>
      <c r="C153" s="90" t="s">
        <v>208</v>
      </c>
      <c r="D153" s="89"/>
      <c r="E153" s="28"/>
      <c r="F153" s="44">
        <f>F37</f>
        <v>47</v>
      </c>
      <c r="G153" s="49"/>
      <c r="H153" s="49"/>
      <c r="I153" s="54"/>
      <c r="J153" s="49"/>
      <c r="K153" s="1"/>
      <c r="L153" s="49" t="s">
        <v>54</v>
      </c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56"/>
      <c r="Z153" s="46"/>
      <c r="AA153" s="46"/>
      <c r="AB153" s="46"/>
      <c r="AC153" s="46"/>
      <c r="AD153" s="32"/>
      <c r="AE153" s="32"/>
    </row>
    <row r="154" spans="1:31" x14ac:dyDescent="0.3">
      <c r="A154" s="211"/>
      <c r="B154" s="165" t="s">
        <v>300</v>
      </c>
      <c r="C154" s="165" t="s">
        <v>208</v>
      </c>
      <c r="D154" s="28"/>
      <c r="E154" s="28"/>
      <c r="F154" s="44">
        <f>SUM(F151:F153)</f>
        <v>1827</v>
      </c>
      <c r="G154" s="49"/>
      <c r="H154" s="49"/>
      <c r="I154" s="54"/>
      <c r="J154" s="49"/>
      <c r="K154" s="1"/>
      <c r="L154" s="49" t="s">
        <v>67</v>
      </c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56"/>
      <c r="Z154" s="46"/>
      <c r="AA154" s="46"/>
      <c r="AB154" s="46"/>
      <c r="AC154" s="46"/>
      <c r="AD154" s="32"/>
      <c r="AE154" s="32"/>
    </row>
    <row r="155" spans="1:31" x14ac:dyDescent="0.3">
      <c r="A155" s="212"/>
      <c r="B155" s="90" t="s">
        <v>301</v>
      </c>
      <c r="C155" s="90" t="s">
        <v>208</v>
      </c>
      <c r="D155" s="89"/>
      <c r="E155" s="28"/>
      <c r="F155" s="44">
        <f>F38</f>
        <v>47.5</v>
      </c>
      <c r="G155" s="49"/>
      <c r="H155" s="49"/>
      <c r="I155" s="54"/>
      <c r="J155" s="49"/>
      <c r="K155" s="1"/>
      <c r="L155" s="49" t="s">
        <v>54</v>
      </c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56"/>
      <c r="Z155" s="46"/>
      <c r="AA155" s="46"/>
      <c r="AB155" s="46"/>
      <c r="AC155" s="46"/>
      <c r="AD155" s="32"/>
      <c r="AE155" s="32"/>
    </row>
    <row r="156" spans="1:31" x14ac:dyDescent="0.3">
      <c r="A156" s="212"/>
      <c r="B156" s="90" t="s">
        <v>302</v>
      </c>
      <c r="C156" s="90" t="s">
        <v>208</v>
      </c>
      <c r="D156" s="28"/>
      <c r="E156" s="28"/>
      <c r="F156" s="44">
        <f>F40</f>
        <v>48</v>
      </c>
      <c r="G156" s="49"/>
      <c r="H156" s="49"/>
      <c r="I156" s="54"/>
      <c r="J156" s="49"/>
      <c r="K156" s="1"/>
      <c r="L156" s="49" t="s">
        <v>54</v>
      </c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56"/>
      <c r="Z156" s="46"/>
      <c r="AA156" s="46"/>
      <c r="AB156" s="46"/>
      <c r="AC156" s="46"/>
      <c r="AD156" s="32"/>
      <c r="AE156" s="32"/>
    </row>
    <row r="157" spans="1:31" x14ac:dyDescent="0.3">
      <c r="A157" s="212"/>
      <c r="B157" s="165" t="s">
        <v>303</v>
      </c>
      <c r="C157" s="165" t="s">
        <v>208</v>
      </c>
      <c r="D157" s="28"/>
      <c r="E157" s="28"/>
      <c r="F157" s="44">
        <f>SUM(F155:F156)</f>
        <v>95.5</v>
      </c>
      <c r="G157" s="49"/>
      <c r="H157" s="49"/>
      <c r="I157" s="54"/>
      <c r="J157" s="49"/>
      <c r="K157" s="1"/>
      <c r="L157" s="49" t="s">
        <v>67</v>
      </c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56"/>
      <c r="Z157" s="46"/>
      <c r="AA157" s="46"/>
      <c r="AB157" s="46"/>
      <c r="AC157" s="46"/>
      <c r="AD157" s="32"/>
      <c r="AE157" s="32"/>
    </row>
    <row r="158" spans="1:31" x14ac:dyDescent="0.3">
      <c r="A158" s="212"/>
      <c r="B158" s="90" t="s">
        <v>304</v>
      </c>
      <c r="C158" s="90" t="s">
        <v>208</v>
      </c>
      <c r="D158" s="28"/>
      <c r="E158" s="28"/>
      <c r="F158" s="166"/>
      <c r="G158" s="49"/>
      <c r="H158" s="49"/>
      <c r="I158" s="54"/>
      <c r="J158" s="49"/>
      <c r="K158" s="1"/>
      <c r="L158" s="49" t="s">
        <v>67</v>
      </c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56"/>
      <c r="Z158" s="46"/>
      <c r="AA158" s="46"/>
      <c r="AB158" s="46"/>
      <c r="AC158" s="46"/>
      <c r="AD158" s="32"/>
      <c r="AE158" s="32"/>
    </row>
    <row r="159" spans="1:31" x14ac:dyDescent="0.3">
      <c r="A159" s="212"/>
      <c r="B159" s="90" t="s">
        <v>305</v>
      </c>
      <c r="C159" s="90" t="s">
        <v>208</v>
      </c>
      <c r="D159" s="131"/>
      <c r="E159" s="28"/>
      <c r="F159" s="166"/>
      <c r="G159" s="49"/>
      <c r="H159" s="49"/>
      <c r="I159" s="54"/>
      <c r="J159" s="49"/>
      <c r="K159" s="1"/>
      <c r="L159" s="49" t="s">
        <v>67</v>
      </c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56"/>
      <c r="Z159" s="46"/>
      <c r="AA159" s="46"/>
      <c r="AB159" s="46"/>
      <c r="AC159" s="46"/>
      <c r="AD159" s="32"/>
      <c r="AE159" s="32"/>
    </row>
    <row r="160" spans="1:31" x14ac:dyDescent="0.3">
      <c r="A160" s="213"/>
      <c r="B160" s="165" t="s">
        <v>306</v>
      </c>
      <c r="C160" s="165" t="s">
        <v>208</v>
      </c>
      <c r="D160" s="28"/>
      <c r="E160" s="28"/>
      <c r="F160" s="44">
        <f>F157+F158+F159</f>
        <v>95.5</v>
      </c>
      <c r="G160" s="49"/>
      <c r="H160" s="91"/>
      <c r="I160" s="54"/>
      <c r="J160" s="49"/>
      <c r="K160" s="1"/>
      <c r="L160" s="49" t="s">
        <v>67</v>
      </c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56"/>
      <c r="Z160" s="46"/>
      <c r="AA160" s="46"/>
      <c r="AB160" s="46"/>
      <c r="AC160" s="46"/>
      <c r="AD160" s="32"/>
      <c r="AE160" s="32"/>
    </row>
    <row r="161" spans="1:31" x14ac:dyDescent="0.3">
      <c r="A161" s="214" t="s">
        <v>108</v>
      </c>
      <c r="B161" s="90" t="s">
        <v>307</v>
      </c>
      <c r="C161" s="90" t="s">
        <v>208</v>
      </c>
      <c r="D161" s="89"/>
      <c r="E161" s="28"/>
      <c r="F161" s="44">
        <f>F154-F160</f>
        <v>1731.5</v>
      </c>
      <c r="G161" s="49"/>
      <c r="H161" s="91"/>
      <c r="I161" s="54"/>
      <c r="J161" s="49"/>
      <c r="K161" s="1"/>
      <c r="L161" s="49" t="s">
        <v>54</v>
      </c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56"/>
      <c r="Z161" s="46"/>
      <c r="AA161" s="46"/>
      <c r="AB161" s="46"/>
      <c r="AC161" s="46"/>
      <c r="AD161" s="32"/>
      <c r="AE161" s="32"/>
    </row>
    <row r="162" spans="1:31" x14ac:dyDescent="0.3">
      <c r="A162" s="215"/>
      <c r="B162" s="90" t="s">
        <v>308</v>
      </c>
      <c r="C162" s="90" t="s">
        <v>208</v>
      </c>
      <c r="D162" s="89">
        <f>F42</f>
        <v>50</v>
      </c>
      <c r="E162" s="28"/>
      <c r="F162" s="166">
        <f>(E162+(E43-F43))*F47</f>
        <v>-3621</v>
      </c>
      <c r="G162" s="49"/>
      <c r="H162" s="91"/>
      <c r="I162" s="54"/>
      <c r="J162" s="49"/>
      <c r="K162" s="1"/>
      <c r="L162" s="49" t="s">
        <v>54</v>
      </c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56"/>
      <c r="Z162" s="46"/>
      <c r="AA162" s="46"/>
      <c r="AB162" s="46"/>
      <c r="AC162" s="46"/>
      <c r="AD162" s="32"/>
      <c r="AE162" s="32"/>
    </row>
    <row r="163" spans="1:31" x14ac:dyDescent="0.3">
      <c r="A163" s="215"/>
      <c r="B163" s="90" t="s">
        <v>321</v>
      </c>
      <c r="C163" s="90" t="s">
        <v>282</v>
      </c>
      <c r="D163" s="1"/>
      <c r="E163" s="28"/>
      <c r="F163" s="44">
        <f>E163+F135+F146</f>
        <v>18380.471999999994</v>
      </c>
      <c r="G163" s="49"/>
      <c r="H163" s="91"/>
      <c r="I163" s="54"/>
      <c r="J163" s="49"/>
      <c r="K163" s="1"/>
      <c r="L163" s="49" t="s">
        <v>54</v>
      </c>
      <c r="M163" s="1"/>
      <c r="N163" s="1"/>
      <c r="O163" s="1" t="s">
        <v>32</v>
      </c>
      <c r="P163" s="1"/>
      <c r="Q163" s="1"/>
      <c r="R163" s="1"/>
      <c r="S163" s="1"/>
      <c r="T163" s="1"/>
      <c r="U163" s="1"/>
      <c r="V163" s="1"/>
      <c r="W163" s="1"/>
      <c r="X163" s="1"/>
      <c r="Y163" s="56"/>
      <c r="Z163" s="46"/>
      <c r="AA163" s="46"/>
      <c r="AB163" s="46"/>
      <c r="AC163" s="46"/>
      <c r="AD163" s="32"/>
      <c r="AE163" s="32"/>
    </row>
    <row r="164" spans="1:31" x14ac:dyDescent="0.3">
      <c r="A164" s="215"/>
      <c r="B164" s="90" t="s">
        <v>309</v>
      </c>
      <c r="C164" s="90" t="s">
        <v>208</v>
      </c>
      <c r="D164" s="28"/>
      <c r="E164" s="28"/>
      <c r="F164" s="44">
        <f>SUM(F161,F162,F163)</f>
        <v>16490.971999999994</v>
      </c>
      <c r="G164" s="49"/>
      <c r="H164" s="91"/>
      <c r="I164" s="54"/>
      <c r="J164" s="49"/>
      <c r="K164" s="1"/>
      <c r="L164" s="49" t="s">
        <v>67</v>
      </c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56"/>
      <c r="Z164" s="46"/>
      <c r="AA164" s="46"/>
      <c r="AB164" s="46"/>
      <c r="AC164" s="46"/>
      <c r="AD164" s="32"/>
      <c r="AE164" s="32"/>
    </row>
    <row r="165" spans="1:31" x14ac:dyDescent="0.3">
      <c r="A165" s="216"/>
      <c r="B165" s="165" t="s">
        <v>310</v>
      </c>
      <c r="C165" s="165" t="s">
        <v>208</v>
      </c>
      <c r="D165" s="28"/>
      <c r="E165" s="28"/>
      <c r="F165" s="44">
        <f>F160+F164</f>
        <v>16586.471999999994</v>
      </c>
      <c r="G165" s="49"/>
      <c r="H165" s="91"/>
      <c r="I165" s="54"/>
      <c r="J165" s="49"/>
      <c r="K165" s="1"/>
      <c r="L165" s="49" t="s">
        <v>67</v>
      </c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56"/>
      <c r="Z165" s="46"/>
      <c r="AA165" s="46"/>
      <c r="AB165" s="46"/>
      <c r="AC165" s="46"/>
      <c r="AD165" s="32"/>
      <c r="AE165" s="32"/>
    </row>
    <row r="166" spans="1:31" ht="15" customHeight="1" x14ac:dyDescent="0.3">
      <c r="A166" s="217" t="s">
        <v>109</v>
      </c>
      <c r="B166" s="90" t="s">
        <v>110</v>
      </c>
      <c r="C166" s="90"/>
      <c r="D166" s="28"/>
      <c r="E166" s="28"/>
      <c r="F166" s="44">
        <f>F44</f>
        <v>52</v>
      </c>
      <c r="G166" s="49"/>
      <c r="H166" s="91"/>
      <c r="I166" s="54"/>
      <c r="J166" s="49"/>
      <c r="K166" s="1"/>
      <c r="L166" s="49" t="s">
        <v>54</v>
      </c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56"/>
      <c r="Z166" s="46"/>
      <c r="AA166" s="46"/>
      <c r="AB166" s="46"/>
      <c r="AC166" s="46"/>
      <c r="AD166" s="32"/>
      <c r="AE166" s="32"/>
    </row>
    <row r="167" spans="1:31" x14ac:dyDescent="0.3">
      <c r="A167" s="218"/>
      <c r="B167" s="90" t="s">
        <v>311</v>
      </c>
      <c r="C167" s="90" t="s">
        <v>208</v>
      </c>
      <c r="D167" s="28"/>
      <c r="E167" s="28"/>
      <c r="F167" s="44">
        <f>F166*F134</f>
        <v>812576.54399999965</v>
      </c>
      <c r="G167" s="126"/>
      <c r="H167" s="127"/>
      <c r="I167" s="88"/>
      <c r="J167" s="126"/>
      <c r="K167" s="28"/>
      <c r="L167" s="49" t="s">
        <v>67</v>
      </c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56"/>
      <c r="Z167" s="46"/>
      <c r="AA167" s="46"/>
      <c r="AB167" s="46"/>
      <c r="AC167" s="46"/>
      <c r="AD167" s="32"/>
      <c r="AE167" s="32"/>
    </row>
    <row r="168" spans="1:31" x14ac:dyDescent="0.3">
      <c r="A168" s="219"/>
      <c r="B168" s="90" t="s">
        <v>111</v>
      </c>
      <c r="C168" s="90"/>
      <c r="D168" s="28"/>
      <c r="E168" s="28"/>
      <c r="F168" s="44">
        <f>F167/F43</f>
        <v>15932.873411764698</v>
      </c>
      <c r="G168" s="126"/>
      <c r="H168" s="127"/>
      <c r="I168" s="88"/>
      <c r="J168" s="126"/>
      <c r="K168" s="28"/>
      <c r="L168" s="49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56"/>
      <c r="Z168" s="46"/>
      <c r="AA168" s="46"/>
      <c r="AB168" s="46"/>
      <c r="AC168" s="46"/>
      <c r="AD168" s="32"/>
      <c r="AE168" s="32"/>
    </row>
    <row r="169" spans="1:31" ht="30" customHeight="1" x14ac:dyDescent="0.45">
      <c r="A169" s="151"/>
      <c r="B169" s="155" t="s">
        <v>312</v>
      </c>
      <c r="C169" s="155" t="s">
        <v>324</v>
      </c>
      <c r="D169" s="152"/>
      <c r="E169" s="152"/>
      <c r="F169" s="154"/>
      <c r="G169" s="152"/>
      <c r="H169" s="152"/>
      <c r="I169" s="152"/>
      <c r="J169" s="152"/>
      <c r="K169" s="152"/>
      <c r="L169" s="152"/>
      <c r="M169" s="152"/>
      <c r="N169" s="152"/>
      <c r="O169" s="152" t="s">
        <v>32</v>
      </c>
      <c r="P169" s="152"/>
      <c r="Q169" s="153"/>
      <c r="R169" s="153"/>
      <c r="S169" s="153"/>
      <c r="T169" s="153"/>
      <c r="U169" s="153"/>
      <c r="V169" s="153"/>
      <c r="W169" s="153"/>
      <c r="X169" s="153"/>
      <c r="Y169" s="153"/>
      <c r="Z169" s="153"/>
      <c r="AA169" s="153"/>
      <c r="AB169" s="153"/>
      <c r="AC169" s="153"/>
      <c r="AD169" s="153"/>
      <c r="AE169" s="153"/>
    </row>
    <row r="170" spans="1:31" ht="15" customHeight="1" x14ac:dyDescent="0.3">
      <c r="A170" s="57"/>
      <c r="B170" s="94" t="s">
        <v>313</v>
      </c>
      <c r="C170" s="94" t="s">
        <v>208</v>
      </c>
      <c r="D170" s="57"/>
      <c r="E170" s="57"/>
      <c r="F170" s="44">
        <f>F131</f>
        <v>0</v>
      </c>
      <c r="G170" s="57"/>
      <c r="H170" s="57"/>
      <c r="I170" s="57"/>
      <c r="J170" s="57"/>
      <c r="K170" s="57"/>
      <c r="L170" s="126" t="s">
        <v>67</v>
      </c>
      <c r="M170" s="57"/>
      <c r="N170" s="128" t="s">
        <v>32</v>
      </c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6"/>
      <c r="Z170" s="46"/>
      <c r="AA170" s="46"/>
      <c r="AB170" s="46"/>
      <c r="AC170" s="46"/>
      <c r="AD170" s="32"/>
      <c r="AE170" s="32"/>
    </row>
    <row r="171" spans="1:31" ht="15" customHeight="1" x14ac:dyDescent="0.3">
      <c r="A171" s="104"/>
      <c r="B171" s="94" t="s">
        <v>314</v>
      </c>
      <c r="C171" s="94" t="s">
        <v>208</v>
      </c>
      <c r="D171" s="57"/>
      <c r="E171" s="57"/>
      <c r="F171" s="44" t="e" cm="1">
        <f t="array" aca="1" ref="F171" ca="1">GetCumulativeDiscounted(0.08,F130,0,-1)</f>
        <v>#NAME?</v>
      </c>
      <c r="G171" s="57"/>
      <c r="H171" s="57"/>
      <c r="I171" s="57"/>
      <c r="J171" s="57"/>
      <c r="K171" s="57"/>
      <c r="L171" s="126" t="s">
        <v>67</v>
      </c>
      <c r="M171" s="57"/>
      <c r="N171" s="128" t="s">
        <v>32</v>
      </c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6"/>
      <c r="Z171" s="46"/>
      <c r="AA171" s="46"/>
      <c r="AB171" s="46"/>
      <c r="AC171" s="46"/>
      <c r="AD171" s="32"/>
      <c r="AE171" s="32"/>
    </row>
    <row r="172" spans="1:31" ht="15" customHeight="1" x14ac:dyDescent="0.3">
      <c r="A172" s="104"/>
      <c r="B172" s="94" t="s">
        <v>315</v>
      </c>
      <c r="C172" s="94" t="s">
        <v>208</v>
      </c>
      <c r="D172" s="57"/>
      <c r="E172" s="57"/>
      <c r="F172" s="44" t="e" cm="1">
        <f t="array" aca="1" ref="F172" ca="1">GetCumulativeDiscounted(0.1,F130,0,9)</f>
        <v>#NAME?</v>
      </c>
      <c r="G172" s="57"/>
      <c r="H172" s="57"/>
      <c r="I172" s="57"/>
      <c r="J172" s="57"/>
      <c r="K172" s="57"/>
      <c r="L172" s="126" t="s">
        <v>67</v>
      </c>
      <c r="M172" s="57"/>
      <c r="N172" s="128" t="s">
        <v>32</v>
      </c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6"/>
      <c r="Z172" s="46"/>
      <c r="AA172" s="46"/>
      <c r="AB172" s="46"/>
      <c r="AC172" s="46"/>
      <c r="AD172" s="32"/>
      <c r="AE172" s="32"/>
    </row>
    <row r="173" spans="1:31" x14ac:dyDescent="0.3">
      <c r="A173" s="104"/>
      <c r="B173" s="45" t="s">
        <v>316</v>
      </c>
      <c r="C173" s="45" t="s">
        <v>208</v>
      </c>
      <c r="D173" s="29"/>
      <c r="E173" s="29"/>
      <c r="F173" s="10" t="e">
        <f ca="1">-GetCumulative(F88,0,2)</f>
        <v>#NAME?</v>
      </c>
      <c r="G173" s="29"/>
      <c r="H173" s="29"/>
      <c r="I173" s="29"/>
      <c r="J173" s="29"/>
      <c r="K173" s="29"/>
      <c r="L173" s="49" t="s">
        <v>67</v>
      </c>
      <c r="M173" s="29"/>
      <c r="N173" s="129" t="s">
        <v>32</v>
      </c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50"/>
      <c r="Z173" s="13"/>
      <c r="AA173" s="13"/>
      <c r="AB173" s="13"/>
      <c r="AC173" s="13"/>
      <c r="AD173" s="31"/>
      <c r="AE173" s="31"/>
    </row>
    <row r="174" spans="1:31" x14ac:dyDescent="0.3">
      <c r="A174" s="104"/>
      <c r="B174" s="94" t="s">
        <v>112</v>
      </c>
      <c r="C174" s="94"/>
      <c r="D174" s="29">
        <v>1</v>
      </c>
      <c r="E174" s="29"/>
      <c r="F174" s="10">
        <v>0</v>
      </c>
      <c r="G174" s="57"/>
      <c r="H174" s="57"/>
      <c r="I174" s="57"/>
      <c r="J174" s="57"/>
      <c r="K174" s="57"/>
      <c r="L174" s="126" t="s">
        <v>54</v>
      </c>
      <c r="M174" s="57"/>
      <c r="N174" s="1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50"/>
      <c r="Z174" s="13"/>
      <c r="AA174" s="13"/>
      <c r="AB174" s="13"/>
      <c r="AC174" s="13"/>
      <c r="AD174" s="31"/>
      <c r="AE174" s="31"/>
    </row>
    <row r="175" spans="1:31" x14ac:dyDescent="0.3">
      <c r="A175" s="104"/>
      <c r="B175" s="147" t="s">
        <v>113</v>
      </c>
      <c r="C175" s="147"/>
      <c r="D175" s="148"/>
      <c r="E175" s="148"/>
      <c r="F175" s="145">
        <f>F48*F174</f>
        <v>0</v>
      </c>
      <c r="G175" s="141"/>
      <c r="H175" s="141"/>
      <c r="I175" s="141"/>
      <c r="J175" s="141"/>
      <c r="K175" s="141"/>
      <c r="L175" s="144" t="s">
        <v>54</v>
      </c>
      <c r="M175" s="141"/>
      <c r="N175" s="146"/>
      <c r="O175" s="148"/>
      <c r="P175" s="149" t="s">
        <v>88</v>
      </c>
      <c r="Q175" s="148"/>
      <c r="R175" s="148"/>
      <c r="S175" s="148"/>
      <c r="T175" s="148"/>
      <c r="U175" s="148"/>
      <c r="V175" s="148"/>
      <c r="W175" s="148"/>
      <c r="X175" s="148"/>
      <c r="Y175" s="143"/>
      <c r="Z175" s="143"/>
      <c r="AA175" s="143"/>
      <c r="AB175" s="143"/>
      <c r="AC175" s="143"/>
      <c r="AD175" s="142"/>
      <c r="AE175" s="142"/>
    </row>
    <row r="176" spans="1:31" x14ac:dyDescent="0.3">
      <c r="A176" s="104"/>
      <c r="B176" s="147" t="s">
        <v>114</v>
      </c>
      <c r="C176" s="147"/>
      <c r="D176" s="148"/>
      <c r="E176" s="148"/>
      <c r="F176" s="145">
        <f>F49*F174</f>
        <v>0</v>
      </c>
      <c r="G176" s="141"/>
      <c r="H176" s="141"/>
      <c r="I176" s="141"/>
      <c r="J176" s="141"/>
      <c r="K176" s="141"/>
      <c r="L176" s="144" t="s">
        <v>54</v>
      </c>
      <c r="M176" s="141"/>
      <c r="N176" s="146"/>
      <c r="O176" s="148"/>
      <c r="P176" s="149" t="s">
        <v>88</v>
      </c>
      <c r="Q176" s="148"/>
      <c r="R176" s="148"/>
      <c r="S176" s="148"/>
      <c r="T176" s="148"/>
      <c r="U176" s="148"/>
      <c r="V176" s="148"/>
      <c r="W176" s="148"/>
      <c r="X176" s="148"/>
      <c r="Y176" s="143"/>
      <c r="Z176" s="143"/>
      <c r="AA176" s="143"/>
      <c r="AB176" s="143"/>
      <c r="AC176" s="143"/>
      <c r="AD176" s="142"/>
      <c r="AE176" s="142"/>
    </row>
    <row r="177" spans="1:31" x14ac:dyDescent="0.3">
      <c r="A177" s="104"/>
      <c r="B177" s="147" t="s">
        <v>115</v>
      </c>
      <c r="C177" s="147"/>
      <c r="D177" s="148"/>
      <c r="E177" s="148"/>
      <c r="F177" s="145">
        <f>F50*F174</f>
        <v>0</v>
      </c>
      <c r="G177" s="148"/>
      <c r="H177" s="148"/>
      <c r="I177" s="148"/>
      <c r="J177" s="148"/>
      <c r="K177" s="148"/>
      <c r="L177" s="144" t="s">
        <v>54</v>
      </c>
      <c r="M177" s="148"/>
      <c r="N177" s="146"/>
      <c r="O177" s="148"/>
      <c r="P177" s="149" t="s">
        <v>88</v>
      </c>
      <c r="Q177" s="148"/>
      <c r="R177" s="148"/>
      <c r="S177" s="148"/>
      <c r="T177" s="148"/>
      <c r="U177" s="148"/>
      <c r="V177" s="148"/>
      <c r="W177" s="148"/>
      <c r="X177" s="148"/>
      <c r="Y177" s="143"/>
      <c r="Z177" s="143"/>
      <c r="AA177" s="143"/>
      <c r="AB177" s="143"/>
      <c r="AC177" s="143"/>
      <c r="AD177" s="142"/>
      <c r="AE177" s="142"/>
    </row>
    <row r="178" spans="1:31" x14ac:dyDescent="0.3">
      <c r="A178" s="104"/>
      <c r="B178" s="147" t="s">
        <v>116</v>
      </c>
      <c r="C178" s="147"/>
      <c r="D178" s="148"/>
      <c r="E178" s="148"/>
      <c r="F178" s="145">
        <f>F51*F174</f>
        <v>0</v>
      </c>
      <c r="G178" s="148"/>
      <c r="H178" s="148"/>
      <c r="I178" s="148"/>
      <c r="J178" s="148"/>
      <c r="K178" s="148"/>
      <c r="L178" s="144" t="s">
        <v>54</v>
      </c>
      <c r="M178" s="148"/>
      <c r="N178" s="146"/>
      <c r="O178" s="148"/>
      <c r="P178" s="149" t="s">
        <v>88</v>
      </c>
      <c r="Q178" s="148"/>
      <c r="R178" s="148"/>
      <c r="S178" s="148"/>
      <c r="T178" s="148"/>
      <c r="U178" s="148"/>
      <c r="V178" s="148"/>
      <c r="W178" s="148"/>
      <c r="X178" s="148"/>
      <c r="Y178" s="143"/>
      <c r="Z178" s="143"/>
      <c r="AA178" s="143"/>
      <c r="AB178" s="143"/>
      <c r="AC178" s="143"/>
      <c r="AD178" s="142"/>
      <c r="AE178" s="142"/>
    </row>
    <row r="179" spans="1:31" x14ac:dyDescent="0.3">
      <c r="A179" s="104"/>
      <c r="B179" s="147" t="s">
        <v>117</v>
      </c>
      <c r="C179" s="147"/>
      <c r="D179" s="148"/>
      <c r="E179" s="148"/>
      <c r="F179" s="145">
        <f>F52*F174</f>
        <v>0</v>
      </c>
      <c r="G179" s="148"/>
      <c r="H179" s="148"/>
      <c r="I179" s="148"/>
      <c r="J179" s="148"/>
      <c r="K179" s="148"/>
      <c r="L179" s="144" t="s">
        <v>54</v>
      </c>
      <c r="M179" s="148"/>
      <c r="N179" s="146"/>
      <c r="O179" s="148"/>
      <c r="P179" s="149" t="s">
        <v>88</v>
      </c>
      <c r="Q179" s="148"/>
      <c r="R179" s="148"/>
      <c r="S179" s="148"/>
      <c r="T179" s="148"/>
      <c r="U179" s="148"/>
      <c r="V179" s="148"/>
      <c r="W179" s="148"/>
      <c r="X179" s="148"/>
      <c r="Y179" s="143"/>
      <c r="Z179" s="143"/>
      <c r="AA179" s="143"/>
      <c r="AB179" s="143"/>
      <c r="AC179" s="143"/>
      <c r="AD179" s="142"/>
      <c r="AE179" s="142"/>
    </row>
    <row r="180" spans="1:31" x14ac:dyDescent="0.3">
      <c r="A180" s="104"/>
      <c r="B180" s="147" t="s">
        <v>118</v>
      </c>
      <c r="C180" s="147"/>
      <c r="D180" s="148"/>
      <c r="E180" s="148"/>
      <c r="F180" s="145">
        <f>F175+E180</f>
        <v>0</v>
      </c>
      <c r="G180" s="148"/>
      <c r="H180" s="148"/>
      <c r="I180" s="148"/>
      <c r="J180" s="148"/>
      <c r="K180" s="148"/>
      <c r="L180" s="144" t="s">
        <v>54</v>
      </c>
      <c r="M180" s="148"/>
      <c r="N180" s="146"/>
      <c r="O180" s="148"/>
      <c r="P180" s="149"/>
      <c r="Q180" s="148"/>
      <c r="R180" s="148"/>
      <c r="S180" s="148"/>
      <c r="T180" s="148"/>
      <c r="U180" s="148"/>
      <c r="V180" s="148"/>
      <c r="W180" s="148"/>
      <c r="X180" s="148"/>
      <c r="Y180" s="143"/>
      <c r="Z180" s="143"/>
      <c r="AA180" s="143"/>
      <c r="AB180" s="143"/>
      <c r="AC180" s="143"/>
      <c r="AD180" s="142"/>
      <c r="AE180" s="142"/>
    </row>
    <row r="181" spans="1:31" x14ac:dyDescent="0.3">
      <c r="A181" s="104"/>
      <c r="B181" s="147" t="s">
        <v>119</v>
      </c>
      <c r="C181" s="147"/>
      <c r="D181" s="148"/>
      <c r="E181" s="148"/>
      <c r="F181" s="145">
        <f>F176+E181</f>
        <v>0</v>
      </c>
      <c r="G181" s="148"/>
      <c r="H181" s="148"/>
      <c r="I181" s="148"/>
      <c r="J181" s="148"/>
      <c r="K181" s="148"/>
      <c r="L181" s="144" t="s">
        <v>54</v>
      </c>
      <c r="M181" s="148"/>
      <c r="N181" s="146"/>
      <c r="O181" s="148"/>
      <c r="P181" s="149"/>
      <c r="Q181" s="148"/>
      <c r="R181" s="148"/>
      <c r="S181" s="148"/>
      <c r="T181" s="148"/>
      <c r="U181" s="148"/>
      <c r="V181" s="148"/>
      <c r="W181" s="148"/>
      <c r="X181" s="148"/>
      <c r="Y181" s="143"/>
      <c r="Z181" s="143"/>
      <c r="AA181" s="143"/>
      <c r="AB181" s="143"/>
      <c r="AC181" s="143"/>
      <c r="AD181" s="142"/>
      <c r="AE181" s="142"/>
    </row>
    <row r="182" spans="1:31" x14ac:dyDescent="0.3">
      <c r="A182" s="104"/>
      <c r="B182" s="147" t="s">
        <v>120</v>
      </c>
      <c r="C182" s="147"/>
      <c r="D182" s="148"/>
      <c r="E182" s="148"/>
      <c r="F182" s="145">
        <f>F177+E182</f>
        <v>0</v>
      </c>
      <c r="G182" s="148"/>
      <c r="H182" s="148"/>
      <c r="I182" s="148"/>
      <c r="J182" s="148"/>
      <c r="K182" s="148"/>
      <c r="L182" s="144" t="s">
        <v>54</v>
      </c>
      <c r="M182" s="148"/>
      <c r="N182" s="146"/>
      <c r="O182" s="148"/>
      <c r="P182" s="149"/>
      <c r="Q182" s="148"/>
      <c r="R182" s="148"/>
      <c r="S182" s="148"/>
      <c r="T182" s="148"/>
      <c r="U182" s="148"/>
      <c r="V182" s="148"/>
      <c r="W182" s="148"/>
      <c r="X182" s="148"/>
      <c r="Y182" s="143"/>
      <c r="Z182" s="143"/>
      <c r="AA182" s="143"/>
      <c r="AB182" s="143"/>
      <c r="AC182" s="143"/>
      <c r="AD182" s="142"/>
      <c r="AE182" s="142"/>
    </row>
    <row r="183" spans="1:31" x14ac:dyDescent="0.3">
      <c r="A183" s="104"/>
      <c r="B183" s="147" t="s">
        <v>121</v>
      </c>
      <c r="C183" s="147"/>
      <c r="D183" s="148"/>
      <c r="E183" s="148"/>
      <c r="F183" s="145">
        <f>F178+E183</f>
        <v>0</v>
      </c>
      <c r="G183" s="148"/>
      <c r="H183" s="148"/>
      <c r="I183" s="148"/>
      <c r="J183" s="148"/>
      <c r="K183" s="148"/>
      <c r="L183" s="144" t="s">
        <v>54</v>
      </c>
      <c r="M183" s="148"/>
      <c r="N183" s="146"/>
      <c r="O183" s="148"/>
      <c r="P183" s="149"/>
      <c r="Q183" s="148"/>
      <c r="R183" s="148"/>
      <c r="S183" s="148"/>
      <c r="T183" s="148"/>
      <c r="U183" s="148"/>
      <c r="V183" s="148"/>
      <c r="W183" s="148"/>
      <c r="X183" s="148"/>
      <c r="Y183" s="143"/>
      <c r="Z183" s="143"/>
      <c r="AA183" s="143"/>
      <c r="AB183" s="143"/>
      <c r="AC183" s="143"/>
      <c r="AD183" s="142"/>
      <c r="AE183" s="142"/>
    </row>
    <row r="184" spans="1:31" x14ac:dyDescent="0.3">
      <c r="A184" s="104"/>
      <c r="B184" s="147" t="s">
        <v>122</v>
      </c>
      <c r="C184" s="147"/>
      <c r="D184" s="148"/>
      <c r="E184" s="148"/>
      <c r="F184" s="145">
        <f>F179+E184</f>
        <v>0</v>
      </c>
      <c r="G184" s="148"/>
      <c r="H184" s="148"/>
      <c r="I184" s="148"/>
      <c r="J184" s="148"/>
      <c r="K184" s="148"/>
      <c r="L184" s="144" t="s">
        <v>54</v>
      </c>
      <c r="M184" s="148"/>
      <c r="N184" s="146"/>
      <c r="O184" s="148"/>
      <c r="P184" s="149"/>
      <c r="Q184" s="148"/>
      <c r="R184" s="148"/>
      <c r="S184" s="148"/>
      <c r="T184" s="148"/>
      <c r="U184" s="148"/>
      <c r="V184" s="148"/>
      <c r="W184" s="148"/>
      <c r="X184" s="148"/>
      <c r="Y184" s="143"/>
      <c r="Z184" s="143"/>
      <c r="AA184" s="143"/>
      <c r="AB184" s="143"/>
      <c r="AC184" s="143"/>
      <c r="AD184" s="142"/>
      <c r="AE184" s="142"/>
    </row>
    <row r="185" spans="1:31" x14ac:dyDescent="0.3">
      <c r="A185" s="104"/>
      <c r="B185" s="94" t="s">
        <v>123</v>
      </c>
      <c r="C185" s="94"/>
      <c r="D185" s="29"/>
      <c r="E185" s="29"/>
      <c r="F185" s="10">
        <f>F58*F180</f>
        <v>0</v>
      </c>
      <c r="G185" s="29"/>
      <c r="H185" s="29"/>
      <c r="I185" s="29"/>
      <c r="J185" s="29"/>
      <c r="K185" s="29"/>
      <c r="L185" s="126" t="s">
        <v>54</v>
      </c>
      <c r="M185" s="29"/>
      <c r="N185" s="1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50"/>
      <c r="Z185" s="13"/>
      <c r="AA185" s="13"/>
      <c r="AB185" s="13"/>
      <c r="AC185" s="13"/>
      <c r="AD185" s="31"/>
      <c r="AE185" s="31"/>
    </row>
    <row r="186" spans="1:31" x14ac:dyDescent="0.3">
      <c r="A186" s="104"/>
      <c r="B186" s="94" t="s">
        <v>124</v>
      </c>
      <c r="C186" s="94"/>
      <c r="D186" s="29"/>
      <c r="E186" s="29"/>
      <c r="F186" s="10">
        <f>F58*F181</f>
        <v>0</v>
      </c>
      <c r="G186" s="29"/>
      <c r="H186" s="29"/>
      <c r="I186" s="29"/>
      <c r="J186" s="29"/>
      <c r="K186" s="29"/>
      <c r="L186" s="126" t="s">
        <v>54</v>
      </c>
      <c r="M186" s="29"/>
      <c r="N186" s="1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50"/>
      <c r="Z186" s="13"/>
      <c r="AA186" s="13"/>
      <c r="AB186" s="13"/>
      <c r="AC186" s="13"/>
      <c r="AD186" s="31"/>
      <c r="AE186" s="31"/>
    </row>
    <row r="187" spans="1:31" x14ac:dyDescent="0.3">
      <c r="A187" s="104"/>
      <c r="B187" s="94" t="s">
        <v>125</v>
      </c>
      <c r="C187" s="94"/>
      <c r="D187" s="29"/>
      <c r="E187" s="29"/>
      <c r="F187" s="10">
        <f>F58*F182</f>
        <v>0</v>
      </c>
      <c r="G187" s="29"/>
      <c r="H187" s="29"/>
      <c r="I187" s="29"/>
      <c r="J187" s="29"/>
      <c r="K187" s="29"/>
      <c r="L187" s="126" t="s">
        <v>54</v>
      </c>
      <c r="M187" s="29"/>
      <c r="N187" s="1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50"/>
      <c r="Z187" s="13"/>
      <c r="AA187" s="13"/>
      <c r="AB187" s="13"/>
      <c r="AC187" s="13"/>
      <c r="AD187" s="31"/>
      <c r="AE187" s="31"/>
    </row>
    <row r="188" spans="1:31" x14ac:dyDescent="0.3">
      <c r="A188" s="104"/>
      <c r="B188" s="94" t="s">
        <v>126</v>
      </c>
      <c r="C188" s="94"/>
      <c r="D188" s="29"/>
      <c r="E188" s="29"/>
      <c r="F188" s="10">
        <f>F58*F183</f>
        <v>0</v>
      </c>
      <c r="G188" s="29"/>
      <c r="H188" s="29"/>
      <c r="I188" s="29"/>
      <c r="J188" s="29"/>
      <c r="K188" s="29"/>
      <c r="L188" s="126" t="s">
        <v>54</v>
      </c>
      <c r="M188" s="29"/>
      <c r="N188" s="1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50"/>
      <c r="Z188" s="13"/>
      <c r="AA188" s="13"/>
      <c r="AB188" s="13"/>
      <c r="AC188" s="13"/>
      <c r="AD188" s="31"/>
      <c r="AE188" s="31"/>
    </row>
    <row r="189" spans="1:31" x14ac:dyDescent="0.3">
      <c r="A189" s="104"/>
      <c r="B189" s="94" t="s">
        <v>127</v>
      </c>
      <c r="C189" s="94"/>
      <c r="D189" s="57"/>
      <c r="E189" s="57"/>
      <c r="F189" s="44">
        <f>F58*F184</f>
        <v>0</v>
      </c>
      <c r="G189" s="57"/>
      <c r="H189" s="57"/>
      <c r="I189" s="57"/>
      <c r="J189" s="57"/>
      <c r="K189" s="57"/>
      <c r="L189" s="126" t="s">
        <v>54</v>
      </c>
      <c r="M189" s="57"/>
      <c r="N189" s="128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6"/>
      <c r="Z189" s="46"/>
      <c r="AA189" s="46"/>
      <c r="AB189" s="46"/>
      <c r="AC189" s="46"/>
      <c r="AD189" s="32"/>
      <c r="AE189" s="32"/>
    </row>
    <row r="190" spans="1:31" x14ac:dyDescent="0.3">
      <c r="A190" s="104"/>
      <c r="B190" s="45" t="s">
        <v>128</v>
      </c>
      <c r="C190" s="45"/>
      <c r="D190" s="29"/>
      <c r="E190" s="29"/>
      <c r="F190" s="10">
        <f>F111/F110</f>
        <v>1999.0000000000002</v>
      </c>
      <c r="G190" s="29"/>
      <c r="H190" s="29"/>
      <c r="I190" s="29"/>
      <c r="J190" s="29"/>
      <c r="K190" s="29"/>
      <c r="L190" s="49" t="s">
        <v>67</v>
      </c>
      <c r="M190" s="29"/>
      <c r="N190" s="129" t="s">
        <v>32</v>
      </c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50"/>
      <c r="Z190" s="13"/>
      <c r="AA190" s="13"/>
      <c r="AB190" s="13"/>
      <c r="AC190" s="13"/>
      <c r="AD190" s="31"/>
      <c r="AE190" s="31"/>
    </row>
    <row r="191" spans="1:31" x14ac:dyDescent="0.3">
      <c r="A191" s="104"/>
      <c r="B191" s="45" t="s">
        <v>129</v>
      </c>
      <c r="C191" s="45"/>
      <c r="D191" s="29"/>
      <c r="E191" s="29"/>
      <c r="F191" s="102" t="e">
        <f>F93/F194</f>
        <v>#DIV/0!</v>
      </c>
      <c r="G191" s="29"/>
      <c r="H191" s="29"/>
      <c r="I191" s="29"/>
      <c r="J191" s="29"/>
      <c r="K191" s="29"/>
      <c r="L191" s="49" t="s">
        <v>67</v>
      </c>
      <c r="M191" s="29"/>
      <c r="N191" s="129" t="s">
        <v>32</v>
      </c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50"/>
      <c r="Z191" s="13"/>
      <c r="AA191" s="13"/>
      <c r="AB191" s="13"/>
      <c r="AC191" s="13"/>
      <c r="AD191" s="31"/>
      <c r="AE191" s="31"/>
    </row>
    <row r="192" spans="1:31" x14ac:dyDescent="0.3">
      <c r="A192" s="104"/>
      <c r="B192" s="45" t="s">
        <v>130</v>
      </c>
      <c r="C192" s="45"/>
      <c r="D192" s="29"/>
      <c r="E192" s="29"/>
      <c r="F192" s="48">
        <f>F82+F88</f>
        <v>2049</v>
      </c>
      <c r="G192" s="29"/>
      <c r="H192" s="29"/>
      <c r="I192" s="29"/>
      <c r="J192" s="29"/>
      <c r="K192" s="29"/>
      <c r="L192" s="49" t="s">
        <v>67</v>
      </c>
      <c r="M192" s="29"/>
      <c r="N192" s="1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50"/>
      <c r="Z192" s="13"/>
      <c r="AA192" s="13"/>
      <c r="AB192" s="13"/>
      <c r="AC192" s="13"/>
      <c r="AD192" s="31"/>
      <c r="AE192" s="31"/>
    </row>
    <row r="193" spans="1:31" x14ac:dyDescent="0.3">
      <c r="A193" s="104"/>
      <c r="B193" s="45" t="s">
        <v>131</v>
      </c>
      <c r="C193" s="45"/>
      <c r="D193" s="29"/>
      <c r="E193" s="29"/>
      <c r="F193" s="102">
        <f>R192</f>
        <v>0</v>
      </c>
      <c r="G193" s="29"/>
      <c r="H193" s="29"/>
      <c r="I193" s="29"/>
      <c r="J193" s="29"/>
      <c r="K193" s="29"/>
      <c r="L193" s="49" t="s">
        <v>67</v>
      </c>
      <c r="M193" s="29"/>
      <c r="N193" s="129" t="s">
        <v>32</v>
      </c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50"/>
      <c r="Z193" s="13"/>
      <c r="AA193" s="13"/>
      <c r="AB193" s="13"/>
      <c r="AC193" s="13"/>
      <c r="AD193" s="31"/>
      <c r="AE193" s="31"/>
    </row>
    <row r="194" spans="1:31" x14ac:dyDescent="0.3">
      <c r="A194" s="104"/>
      <c r="B194" s="156" t="s">
        <v>132</v>
      </c>
      <c r="C194" s="156"/>
      <c r="D194" s="104"/>
      <c r="E194" s="104"/>
      <c r="F194" s="102">
        <f>R88</f>
        <v>0</v>
      </c>
      <c r="G194" s="29"/>
      <c r="H194" s="29"/>
      <c r="I194" s="29"/>
      <c r="J194" s="29"/>
      <c r="K194" s="29"/>
      <c r="L194" s="49" t="s">
        <v>67</v>
      </c>
      <c r="M194" s="29"/>
      <c r="N194" s="129" t="s">
        <v>32</v>
      </c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50"/>
      <c r="Z194" s="13"/>
      <c r="AA194" s="13"/>
      <c r="AB194" s="13"/>
      <c r="AC194" s="13"/>
      <c r="AD194" s="31"/>
      <c r="AE194" s="31"/>
    </row>
    <row r="195" spans="1:31" x14ac:dyDescent="0.3">
      <c r="A195" s="104"/>
      <c r="B195" s="156" t="s">
        <v>133</v>
      </c>
      <c r="C195" s="156"/>
      <c r="D195" s="104"/>
      <c r="E195" s="104"/>
      <c r="F195" s="102">
        <f>U90</f>
        <v>0</v>
      </c>
      <c r="G195" s="29"/>
      <c r="H195" s="29"/>
      <c r="I195" s="29"/>
      <c r="J195" s="29"/>
      <c r="K195" s="29"/>
      <c r="L195" s="49" t="s">
        <v>54</v>
      </c>
      <c r="M195" s="29"/>
      <c r="N195" s="1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50"/>
      <c r="Z195" s="13"/>
      <c r="AA195" s="13"/>
      <c r="AB195" s="13"/>
      <c r="AC195" s="13"/>
      <c r="AD195" s="31"/>
      <c r="AE195" s="31"/>
    </row>
    <row r="196" spans="1:31" x14ac:dyDescent="0.3">
      <c r="A196" s="104"/>
      <c r="B196" s="156" t="s">
        <v>134</v>
      </c>
      <c r="C196" s="156"/>
      <c r="D196" s="104"/>
      <c r="E196" s="104"/>
      <c r="F196" s="102">
        <f>S90</f>
        <v>0</v>
      </c>
      <c r="G196" s="29"/>
      <c r="H196" s="29"/>
      <c r="I196" s="29"/>
      <c r="J196" s="29"/>
      <c r="K196" s="29"/>
      <c r="L196" s="49" t="s">
        <v>54</v>
      </c>
      <c r="M196" s="29"/>
      <c r="N196" s="1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50"/>
      <c r="Z196" s="13"/>
      <c r="AA196" s="13"/>
      <c r="AB196" s="13"/>
      <c r="AC196" s="13"/>
      <c r="AD196" s="31"/>
      <c r="AE196" s="31"/>
    </row>
    <row r="197" spans="1:31" x14ac:dyDescent="0.3">
      <c r="A197" s="104"/>
      <c r="B197" s="156" t="s">
        <v>135</v>
      </c>
      <c r="C197" s="156"/>
      <c r="D197" s="104"/>
      <c r="E197" s="104"/>
      <c r="F197" s="102" t="e" cm="1">
        <f t="array" aca="1" ref="F197" ca="1">GetInflated(F90)</f>
        <v>#NAME?</v>
      </c>
      <c r="G197" s="29"/>
      <c r="H197" s="29"/>
      <c r="I197" s="29"/>
      <c r="J197" s="29"/>
      <c r="K197" s="29"/>
      <c r="L197" s="49" t="s">
        <v>54</v>
      </c>
      <c r="M197" s="29"/>
      <c r="N197" s="1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50"/>
      <c r="Z197" s="13"/>
      <c r="AA197" s="13"/>
      <c r="AB197" s="13"/>
      <c r="AC197" s="13"/>
      <c r="AD197" s="31"/>
      <c r="AE197" s="31"/>
    </row>
    <row r="198" spans="1:31" x14ac:dyDescent="0.3">
      <c r="A198" s="104"/>
      <c r="B198" s="156" t="s">
        <v>136</v>
      </c>
      <c r="C198" s="156"/>
      <c r="D198" s="104"/>
      <c r="E198" s="104"/>
      <c r="F198" s="102" t="e" cm="1">
        <f t="array" aca="1" ref="F198" ca="1">GetDiscounted(F90,GetCurrentTime()-1)</f>
        <v>#NAME?</v>
      </c>
      <c r="G198" s="29"/>
      <c r="H198" s="29"/>
      <c r="I198" s="29"/>
      <c r="J198" s="29"/>
      <c r="K198" s="29"/>
      <c r="L198" s="49" t="s">
        <v>54</v>
      </c>
      <c r="M198" s="29"/>
      <c r="N198" s="1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50"/>
      <c r="Z198" s="13"/>
      <c r="AA198" s="13"/>
      <c r="AB198" s="13"/>
      <c r="AC198" s="13"/>
      <c r="AD198" s="31"/>
      <c r="AE198" s="31"/>
    </row>
    <row r="199" spans="1:31" x14ac:dyDescent="0.3">
      <c r="A199" s="104"/>
      <c r="B199" s="156" t="s">
        <v>137</v>
      </c>
      <c r="C199" s="156"/>
      <c r="D199" s="104"/>
      <c r="E199" s="104"/>
      <c r="F199" s="102">
        <f>T90</f>
        <v>0</v>
      </c>
      <c r="G199" s="29"/>
      <c r="H199" s="29"/>
      <c r="I199" s="29"/>
      <c r="J199" s="29"/>
      <c r="K199" s="29"/>
      <c r="L199" s="49" t="s">
        <v>54</v>
      </c>
      <c r="M199" s="29"/>
      <c r="N199" s="1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50"/>
      <c r="Z199" s="13"/>
      <c r="AA199" s="13"/>
      <c r="AB199" s="13"/>
      <c r="AC199" s="13"/>
      <c r="AD199" s="31"/>
      <c r="AE199" s="31"/>
    </row>
    <row r="200" spans="1:31" x14ac:dyDescent="0.3">
      <c r="A200" s="104"/>
      <c r="B200" s="156" t="s">
        <v>138</v>
      </c>
      <c r="C200" s="156"/>
      <c r="D200" s="104"/>
      <c r="E200" s="104"/>
      <c r="F200" s="102" t="e" cm="1">
        <f t="array" aca="1" ref="F200" ca="1">GetMetricValue(F90,GetCurrentTime()-1)</f>
        <v>#NAME?</v>
      </c>
      <c r="G200" s="29"/>
      <c r="H200" s="29"/>
      <c r="I200" s="29"/>
      <c r="J200" s="29"/>
      <c r="K200" s="29"/>
      <c r="L200" s="49" t="s">
        <v>54</v>
      </c>
      <c r="M200" s="29"/>
      <c r="N200" s="1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50"/>
      <c r="Z200" s="13"/>
      <c r="AA200" s="13"/>
      <c r="AB200" s="13"/>
      <c r="AC200" s="13"/>
      <c r="AD200" s="31"/>
      <c r="AE200" s="31"/>
    </row>
    <row r="201" spans="1:31" x14ac:dyDescent="0.3">
      <c r="A201" s="104"/>
      <c r="B201" s="156" t="s">
        <v>139</v>
      </c>
      <c r="C201" s="156"/>
      <c r="D201" s="104"/>
      <c r="E201" s="104"/>
      <c r="F201" s="102" t="e" cm="1">
        <f t="array" aca="1" ref="F201" ca="1">GetMetricValue(F90,GetCurrentTime()-1)</f>
        <v>#NAME?</v>
      </c>
      <c r="G201" s="29"/>
      <c r="H201" s="29"/>
      <c r="I201" s="29"/>
      <c r="J201" s="29"/>
      <c r="K201" s="29"/>
      <c r="L201" s="49" t="s">
        <v>67</v>
      </c>
      <c r="M201" s="29"/>
      <c r="N201" s="1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50"/>
      <c r="Z201" s="13"/>
      <c r="AA201" s="13"/>
      <c r="AB201" s="13"/>
      <c r="AC201" s="13"/>
      <c r="AD201" s="31"/>
      <c r="AE201" s="31"/>
    </row>
    <row r="202" spans="1:31" x14ac:dyDescent="0.3">
      <c r="A202" s="104"/>
      <c r="B202" s="156" t="s">
        <v>140</v>
      </c>
      <c r="C202" s="156"/>
      <c r="D202" s="104"/>
      <c r="E202" s="104"/>
      <c r="F202" s="102" t="e" cm="1">
        <f t="array" aca="1" ref="F202" ca="1">GetAttributeValue("Pg")</f>
        <v>#NAME?</v>
      </c>
      <c r="G202" s="29"/>
      <c r="H202" s="29"/>
      <c r="I202" s="29"/>
      <c r="J202" s="29"/>
      <c r="K202" s="29"/>
      <c r="L202" s="49" t="s">
        <v>54</v>
      </c>
      <c r="M202" s="29"/>
      <c r="N202" s="129" t="s">
        <v>32</v>
      </c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50"/>
      <c r="Z202" s="13"/>
      <c r="AA202" s="13"/>
      <c r="AB202" s="13"/>
      <c r="AC202" s="13"/>
      <c r="AD202" s="31"/>
      <c r="AE202" s="31"/>
    </row>
    <row r="203" spans="1:31" ht="30" customHeight="1" x14ac:dyDescent="0.45">
      <c r="A203" s="151"/>
      <c r="B203" s="155" t="s">
        <v>141</v>
      </c>
      <c r="C203" s="155"/>
      <c r="D203" s="152"/>
      <c r="E203" s="152"/>
      <c r="F203" s="154"/>
      <c r="G203" s="152"/>
      <c r="H203" s="152"/>
      <c r="I203" s="152"/>
      <c r="J203" s="152"/>
      <c r="K203" s="152"/>
      <c r="L203" s="152"/>
      <c r="M203" s="152"/>
      <c r="N203" s="152"/>
      <c r="O203" s="152" t="s">
        <v>32</v>
      </c>
      <c r="P203" s="152"/>
      <c r="Q203" s="153"/>
      <c r="R203" s="153"/>
      <c r="S203" s="153"/>
      <c r="T203" s="153"/>
      <c r="U203" s="153"/>
      <c r="V203" s="153"/>
      <c r="W203" s="153"/>
      <c r="X203" s="153"/>
      <c r="Y203" s="153"/>
      <c r="Z203" s="153"/>
      <c r="AA203" s="153"/>
      <c r="AB203" s="153"/>
      <c r="AC203" s="153"/>
      <c r="AD203" s="153"/>
      <c r="AE203" s="153"/>
    </row>
    <row r="204" spans="1:31" ht="15" customHeight="1" x14ac:dyDescent="0.3">
      <c r="A204" s="57"/>
      <c r="B204" s="29" t="s">
        <v>142</v>
      </c>
      <c r="C204" s="29"/>
      <c r="D204" s="55">
        <v>1</v>
      </c>
      <c r="E204" s="49"/>
      <c r="F204" s="10">
        <v>0</v>
      </c>
      <c r="G204" s="49"/>
      <c r="H204" s="49"/>
      <c r="I204" s="49"/>
      <c r="J204" s="49"/>
      <c r="K204" s="49"/>
      <c r="L204" s="49" t="s">
        <v>54</v>
      </c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50"/>
      <c r="Z204" s="13"/>
      <c r="AA204" s="13"/>
      <c r="AB204" s="13"/>
      <c r="AC204" s="13"/>
      <c r="AD204" s="31"/>
      <c r="AE204" s="31"/>
    </row>
    <row r="205" spans="1:31" ht="15" customHeight="1" x14ac:dyDescent="0.3">
      <c r="A205" s="104"/>
      <c r="B205" s="29" t="s">
        <v>143</v>
      </c>
      <c r="C205" s="29"/>
      <c r="D205" s="49"/>
      <c r="E205" s="49"/>
      <c r="F205" s="41">
        <v>1</v>
      </c>
      <c r="G205" s="49"/>
      <c r="H205" s="49"/>
      <c r="I205" s="49"/>
      <c r="J205" s="49"/>
      <c r="K205" s="49"/>
      <c r="L205" s="49" t="s">
        <v>54</v>
      </c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50"/>
      <c r="Z205" s="13"/>
      <c r="AA205" s="13"/>
      <c r="AB205" s="13"/>
      <c r="AC205" s="13"/>
      <c r="AD205" s="31"/>
      <c r="AE205" s="31"/>
    </row>
    <row r="206" spans="1:31" ht="15" customHeight="1" x14ac:dyDescent="0.3">
      <c r="A206" s="104"/>
      <c r="B206" s="29" t="s">
        <v>144</v>
      </c>
      <c r="C206" s="29"/>
      <c r="D206" s="49"/>
      <c r="E206" s="49"/>
      <c r="F206" s="10">
        <f>F204</f>
        <v>0</v>
      </c>
      <c r="G206" s="49" t="s">
        <v>87</v>
      </c>
      <c r="H206" s="49" t="s">
        <v>88</v>
      </c>
      <c r="I206" s="49"/>
      <c r="J206" s="49"/>
      <c r="K206" s="49"/>
      <c r="L206" s="49" t="s">
        <v>54</v>
      </c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50"/>
      <c r="Z206" s="13"/>
      <c r="AA206" s="13"/>
      <c r="AB206" s="13"/>
      <c r="AC206" s="13"/>
      <c r="AD206" s="31"/>
      <c r="AE206" s="31"/>
    </row>
    <row r="207" spans="1:31" ht="15" customHeight="1" x14ac:dyDescent="0.3">
      <c r="A207" s="104"/>
      <c r="B207" s="29" t="s">
        <v>145</v>
      </c>
      <c r="C207" s="29"/>
      <c r="D207" s="49"/>
      <c r="E207" s="49"/>
      <c r="F207" s="10">
        <f>F205</f>
        <v>1</v>
      </c>
      <c r="G207" s="49" t="s">
        <v>87</v>
      </c>
      <c r="H207" s="49" t="s">
        <v>88</v>
      </c>
      <c r="I207" s="49"/>
      <c r="J207" s="49"/>
      <c r="K207" s="49"/>
      <c r="L207" s="49" t="s">
        <v>54</v>
      </c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50"/>
      <c r="Z207" s="13"/>
      <c r="AA207" s="13"/>
      <c r="AB207" s="13"/>
      <c r="AC207" s="13"/>
      <c r="AD207" s="31"/>
      <c r="AE207" s="31"/>
    </row>
    <row r="208" spans="1:31" ht="15" customHeight="1" x14ac:dyDescent="0.3">
      <c r="A208" s="104"/>
      <c r="B208" s="29" t="s">
        <v>146</v>
      </c>
      <c r="C208" s="29"/>
      <c r="D208" s="49"/>
      <c r="E208" s="49"/>
      <c r="F208" s="10">
        <f>F88</f>
        <v>1734</v>
      </c>
      <c r="G208" s="49" t="s">
        <v>85</v>
      </c>
      <c r="H208" s="49" t="s">
        <v>147</v>
      </c>
      <c r="I208" s="49"/>
      <c r="J208" s="49"/>
      <c r="K208" s="49"/>
      <c r="L208" s="49" t="s">
        <v>54</v>
      </c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50"/>
      <c r="Z208" s="13"/>
      <c r="AA208" s="13"/>
      <c r="AB208" s="13"/>
      <c r="AC208" s="13"/>
      <c r="AD208" s="31"/>
      <c r="AE208" s="31"/>
    </row>
    <row r="209" spans="1:31" ht="15" customHeight="1" x14ac:dyDescent="0.3">
      <c r="A209" s="104"/>
      <c r="B209" s="29" t="s">
        <v>148</v>
      </c>
      <c r="C209" s="29"/>
      <c r="D209" s="49"/>
      <c r="E209" s="49"/>
      <c r="F209" s="10">
        <v>0</v>
      </c>
      <c r="G209" s="49"/>
      <c r="H209" s="49"/>
      <c r="I209" s="49"/>
      <c r="J209" s="49"/>
      <c r="K209" s="49"/>
      <c r="L209" s="4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50"/>
      <c r="Z209" s="13"/>
      <c r="AA209" s="13"/>
      <c r="AB209" s="13"/>
      <c r="AC209" s="13"/>
      <c r="AD209" s="31"/>
      <c r="AE209" s="31"/>
    </row>
    <row r="210" spans="1:31" ht="15" customHeight="1" x14ac:dyDescent="0.3">
      <c r="A210" s="104"/>
      <c r="B210" s="29" t="s">
        <v>149</v>
      </c>
      <c r="C210" s="29"/>
      <c r="D210" s="49">
        <v>500000</v>
      </c>
      <c r="E210" s="49"/>
      <c r="F210" s="10">
        <f>E210+F15-(F2+F3+F4/6)</f>
        <v>10.5</v>
      </c>
      <c r="G210" s="49"/>
      <c r="H210" s="49"/>
      <c r="I210" s="49"/>
      <c r="J210" s="49"/>
      <c r="K210" s="49"/>
      <c r="L210" s="49" t="s">
        <v>67</v>
      </c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50"/>
      <c r="Z210" s="13"/>
      <c r="AA210" s="13"/>
      <c r="AB210" s="13"/>
      <c r="AC210" s="13"/>
      <c r="AD210" s="31"/>
      <c r="AE210" s="31"/>
    </row>
    <row r="211" spans="1:31" ht="15" customHeight="1" x14ac:dyDescent="0.3">
      <c r="A211" s="104"/>
      <c r="B211" s="29" t="s">
        <v>150</v>
      </c>
      <c r="C211" s="29"/>
      <c r="D211" s="49"/>
      <c r="E211" s="49"/>
      <c r="F211" s="10">
        <f>Q88</f>
        <v>0</v>
      </c>
      <c r="G211" s="49"/>
      <c r="H211" s="49"/>
      <c r="I211" s="49"/>
      <c r="J211" s="49"/>
      <c r="K211" s="49"/>
      <c r="L211" s="49" t="s">
        <v>67</v>
      </c>
      <c r="M211" s="29"/>
      <c r="N211" s="29" t="s">
        <v>32</v>
      </c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50"/>
      <c r="Z211" s="13"/>
      <c r="AA211" s="13"/>
      <c r="AB211" s="13"/>
      <c r="AC211" s="13"/>
      <c r="AD211" s="31"/>
      <c r="AE211" s="31"/>
    </row>
    <row r="214" spans="1:31" ht="15.6" x14ac:dyDescent="0.3">
      <c r="A214" s="2" t="s">
        <v>151</v>
      </c>
    </row>
    <row r="215" spans="1:31" ht="15" customHeight="1" x14ac:dyDescent="0.3">
      <c r="A215" s="201" t="s">
        <v>328</v>
      </c>
      <c r="B215" s="201"/>
      <c r="C215" s="173"/>
    </row>
    <row r="216" spans="1:31" ht="15" customHeight="1" x14ac:dyDescent="0.3">
      <c r="A216" s="201" t="s">
        <v>329</v>
      </c>
      <c r="B216" s="201"/>
      <c r="C216" s="173"/>
    </row>
    <row r="217" spans="1:31" ht="15" customHeight="1" x14ac:dyDescent="0.3">
      <c r="A217" s="201" t="s">
        <v>330</v>
      </c>
      <c r="B217" s="201"/>
      <c r="C217" s="173"/>
    </row>
    <row r="218" spans="1:31" ht="15" customHeight="1" x14ac:dyDescent="0.3">
      <c r="A218" s="201" t="s">
        <v>331</v>
      </c>
      <c r="B218" s="201"/>
      <c r="C218" s="173"/>
    </row>
  </sheetData>
  <mergeCells count="11">
    <mergeCell ref="A216:B216"/>
    <mergeCell ref="A217:B217"/>
    <mergeCell ref="A218:B218"/>
    <mergeCell ref="A2:A17"/>
    <mergeCell ref="A35:A52"/>
    <mergeCell ref="A215:B215"/>
    <mergeCell ref="A18:A34"/>
    <mergeCell ref="A151:A154"/>
    <mergeCell ref="A155:A160"/>
    <mergeCell ref="A161:A165"/>
    <mergeCell ref="A166:A168"/>
  </mergeCells>
  <phoneticPr fontId="23" type="noConversion"/>
  <dataValidations count="2">
    <dataValidation type="list" allowBlank="1" showInputMessage="1" showErrorMessage="1" sqref="N2:P2" xr:uid="{00000000-0002-0000-0000-000000000000}">
      <formula1>"Y,N"</formula1>
    </dataValidation>
    <dataValidation type="list" allowBlank="1" showInputMessage="1" showErrorMessage="1" sqref="L2:M2" xr:uid="{00000000-0002-0000-0000-000001000000}">
      <formula1>"O,S"</formula1>
    </dataValidation>
  </dataValidation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00"/>
  <sheetViews>
    <sheetView workbookViewId="0">
      <selection activeCell="F195" sqref="F195"/>
    </sheetView>
  </sheetViews>
  <sheetFormatPr defaultRowHeight="14.4" x14ac:dyDescent="0.3"/>
  <cols>
    <col min="1" max="1" width="20.109375" customWidth="1"/>
    <col min="2" max="4" width="9.44140625" customWidth="1"/>
    <col min="17" max="17" width="5.21875" bestFit="1" customWidth="1"/>
    <col min="22" max="23" width="8.6640625" bestFit="1" customWidth="1"/>
    <col min="24" max="24" width="2.6640625" bestFit="1" customWidth="1"/>
  </cols>
  <sheetData>
    <row r="1" spans="1:25" ht="115.8" thickBot="1" x14ac:dyDescent="0.35">
      <c r="A1" s="38" t="s">
        <v>163</v>
      </c>
      <c r="B1" s="39" t="s">
        <v>164</v>
      </c>
      <c r="C1" s="39" t="s">
        <v>165</v>
      </c>
      <c r="D1" s="40" t="s">
        <v>166</v>
      </c>
      <c r="Q1" s="27" t="s">
        <v>243</v>
      </c>
      <c r="R1" s="27" t="s">
        <v>244</v>
      </c>
      <c r="S1" s="27" t="s">
        <v>245</v>
      </c>
      <c r="T1" s="27" t="s">
        <v>14</v>
      </c>
      <c r="U1" s="27" t="s">
        <v>15</v>
      </c>
      <c r="V1" s="195" t="s">
        <v>246</v>
      </c>
      <c r="W1" s="195" t="s">
        <v>247</v>
      </c>
      <c r="X1" s="195" t="s">
        <v>248</v>
      </c>
      <c r="Y1" t="s">
        <v>16</v>
      </c>
    </row>
    <row r="2" spans="1:25" x14ac:dyDescent="0.3">
      <c r="A2" s="133" t="s">
        <v>167</v>
      </c>
      <c r="B2" s="134">
        <v>6</v>
      </c>
      <c r="C2" s="135"/>
      <c r="D2" s="136"/>
    </row>
    <row r="3" spans="1:25" x14ac:dyDescent="0.3">
      <c r="A3" s="111" t="s">
        <v>168</v>
      </c>
      <c r="B3" s="114">
        <v>365.25</v>
      </c>
      <c r="C3" s="112"/>
      <c r="D3" s="113"/>
    </row>
    <row r="4" spans="1:25" x14ac:dyDescent="0.3">
      <c r="A4" s="111" t="s">
        <v>169</v>
      </c>
      <c r="B4" s="112">
        <v>1000</v>
      </c>
      <c r="C4" s="112"/>
      <c r="D4" s="113"/>
    </row>
    <row r="5" spans="1:25" x14ac:dyDescent="0.3">
      <c r="A5" s="108" t="s">
        <v>170</v>
      </c>
      <c r="B5" s="109">
        <v>0.7</v>
      </c>
      <c r="C5" s="109"/>
      <c r="D5" s="110"/>
    </row>
    <row r="6" spans="1:25" x14ac:dyDescent="0.3">
      <c r="A6" s="108" t="s">
        <v>171</v>
      </c>
      <c r="B6" s="109">
        <v>1</v>
      </c>
      <c r="C6" s="109"/>
      <c r="D6" s="110"/>
    </row>
    <row r="7" spans="1:25" x14ac:dyDescent="0.3">
      <c r="A7" s="108" t="s">
        <v>172</v>
      </c>
      <c r="B7" s="109">
        <v>0.1</v>
      </c>
      <c r="C7" s="109"/>
      <c r="D7" s="110"/>
    </row>
    <row r="8" spans="1:25" x14ac:dyDescent="0.3">
      <c r="A8" s="108" t="s">
        <v>173</v>
      </c>
      <c r="B8" s="109">
        <v>0.2</v>
      </c>
      <c r="C8" s="109"/>
      <c r="D8" s="110"/>
    </row>
    <row r="9" spans="1:25" x14ac:dyDescent="0.3">
      <c r="A9" s="108" t="s">
        <v>174</v>
      </c>
      <c r="B9" s="109">
        <v>0.2</v>
      </c>
      <c r="C9" s="109"/>
      <c r="D9" s="110"/>
    </row>
    <row r="10" spans="1:25" x14ac:dyDescent="0.3">
      <c r="A10" s="108" t="s">
        <v>175</v>
      </c>
      <c r="B10" s="109">
        <v>0.2</v>
      </c>
      <c r="C10" s="109"/>
      <c r="D10" s="110"/>
    </row>
    <row r="11" spans="1:25" x14ac:dyDescent="0.3">
      <c r="A11" s="108" t="s">
        <v>176</v>
      </c>
      <c r="B11" s="109">
        <v>0.2</v>
      </c>
      <c r="C11" s="109"/>
      <c r="D11" s="110"/>
    </row>
    <row r="12" spans="1:25" x14ac:dyDescent="0.3">
      <c r="A12" s="108" t="s">
        <v>177</v>
      </c>
      <c r="B12" s="109">
        <v>0.1</v>
      </c>
      <c r="C12" s="109"/>
      <c r="D12" s="110"/>
    </row>
    <row r="13" spans="1:25" x14ac:dyDescent="0.3">
      <c r="A13" s="115" t="s">
        <v>178</v>
      </c>
      <c r="B13" s="116">
        <v>0.1429</v>
      </c>
      <c r="C13" s="116"/>
      <c r="D13" s="117"/>
    </row>
    <row r="14" spans="1:25" x14ac:dyDescent="0.3">
      <c r="A14" s="115" t="s">
        <v>179</v>
      </c>
      <c r="B14" s="116">
        <v>0.24490000000000001</v>
      </c>
      <c r="C14" s="116"/>
      <c r="D14" s="117"/>
    </row>
    <row r="15" spans="1:25" x14ac:dyDescent="0.3">
      <c r="A15" s="115" t="s">
        <v>180</v>
      </c>
      <c r="B15" s="116">
        <v>0.1749</v>
      </c>
      <c r="C15" s="116"/>
      <c r="D15" s="117"/>
    </row>
    <row r="16" spans="1:25" x14ac:dyDescent="0.3">
      <c r="A16" s="115" t="s">
        <v>181</v>
      </c>
      <c r="B16" s="116">
        <v>0.1249</v>
      </c>
      <c r="C16" s="116"/>
      <c r="D16" s="117"/>
    </row>
    <row r="17" spans="1:4" x14ac:dyDescent="0.3">
      <c r="A17" s="115" t="s">
        <v>182</v>
      </c>
      <c r="B17" s="116">
        <v>8.9300000000000004E-2</v>
      </c>
      <c r="C17" s="116"/>
      <c r="D17" s="117"/>
    </row>
    <row r="18" spans="1:4" x14ac:dyDescent="0.3">
      <c r="A18" s="118" t="s">
        <v>183</v>
      </c>
      <c r="B18" s="119">
        <v>8.9200000000000002E-2</v>
      </c>
      <c r="C18" s="120"/>
      <c r="D18" s="121"/>
    </row>
    <row r="19" spans="1:4" x14ac:dyDescent="0.3">
      <c r="A19" s="122" t="s">
        <v>184</v>
      </c>
      <c r="B19" s="119">
        <v>8.9300000000000004E-2</v>
      </c>
      <c r="C19" s="120"/>
      <c r="D19" s="121"/>
    </row>
    <row r="20" spans="1:4" ht="15" thickBot="1" x14ac:dyDescent="0.35">
      <c r="A20" s="137" t="s">
        <v>185</v>
      </c>
      <c r="B20" s="138">
        <v>4.4600000000000001E-2</v>
      </c>
      <c r="C20" s="139"/>
      <c r="D20" s="140"/>
    </row>
    <row r="21" spans="1:4" x14ac:dyDescent="0.3">
      <c r="A21" s="3"/>
      <c r="B21" s="3"/>
      <c r="D21" s="4"/>
    </row>
    <row r="22" spans="1:4" x14ac:dyDescent="0.3">
      <c r="A22" s="3"/>
      <c r="B22" s="3"/>
      <c r="D22" s="4"/>
    </row>
    <row r="23" spans="1:4" x14ac:dyDescent="0.3">
      <c r="A23" s="3"/>
      <c r="B23" s="3"/>
      <c r="D23" s="4"/>
    </row>
    <row r="24" spans="1:4" x14ac:dyDescent="0.3">
      <c r="A24" s="3"/>
      <c r="B24" s="3"/>
      <c r="D24" s="4"/>
    </row>
    <row r="25" spans="1:4" x14ac:dyDescent="0.3">
      <c r="A25" s="3"/>
      <c r="B25" s="3"/>
      <c r="D25" s="4"/>
    </row>
    <row r="26" spans="1:4" x14ac:dyDescent="0.3">
      <c r="A26" s="3"/>
      <c r="B26" s="3"/>
      <c r="D26" s="4"/>
    </row>
    <row r="27" spans="1:4" x14ac:dyDescent="0.3">
      <c r="A27" s="3"/>
      <c r="B27" s="3"/>
      <c r="D27" s="4"/>
    </row>
    <row r="28" spans="1:4" x14ac:dyDescent="0.3">
      <c r="A28" s="3"/>
      <c r="B28" s="3"/>
      <c r="D28" s="4"/>
    </row>
    <row r="29" spans="1:4" x14ac:dyDescent="0.3">
      <c r="A29" s="3"/>
      <c r="B29" s="3"/>
      <c r="D29" s="4"/>
    </row>
    <row r="30" spans="1:4" x14ac:dyDescent="0.3">
      <c r="A30" s="3"/>
      <c r="B30" s="3"/>
      <c r="D30" s="4"/>
    </row>
    <row r="31" spans="1:4" x14ac:dyDescent="0.3">
      <c r="A31" s="3"/>
      <c r="B31" s="3"/>
      <c r="D31" s="4"/>
    </row>
    <row r="32" spans="1:4" x14ac:dyDescent="0.3">
      <c r="A32" s="3"/>
      <c r="B32" s="3"/>
      <c r="D32" s="4"/>
    </row>
    <row r="33" spans="1:4" x14ac:dyDescent="0.3">
      <c r="A33" s="3"/>
      <c r="B33" s="3"/>
      <c r="D33" s="4"/>
    </row>
    <row r="34" spans="1:4" x14ac:dyDescent="0.3">
      <c r="A34" s="3"/>
      <c r="B34" s="3"/>
      <c r="D34" s="4"/>
    </row>
    <row r="35" spans="1:4" x14ac:dyDescent="0.3">
      <c r="A35" s="3"/>
      <c r="B35" s="3"/>
      <c r="D35" s="4"/>
    </row>
    <row r="36" spans="1:4" x14ac:dyDescent="0.3">
      <c r="A36" s="3"/>
      <c r="B36" s="3"/>
      <c r="D36" s="4"/>
    </row>
    <row r="37" spans="1:4" x14ac:dyDescent="0.3">
      <c r="A37" s="3"/>
      <c r="B37" s="3"/>
      <c r="D37" s="4"/>
    </row>
    <row r="38" spans="1:4" x14ac:dyDescent="0.3">
      <c r="A38" s="3"/>
      <c r="B38" s="3"/>
      <c r="D38" s="4"/>
    </row>
    <row r="39" spans="1:4" x14ac:dyDescent="0.3">
      <c r="A39" s="3"/>
      <c r="B39" s="3"/>
      <c r="D39" s="4"/>
    </row>
    <row r="40" spans="1:4" x14ac:dyDescent="0.3">
      <c r="A40" s="3"/>
      <c r="B40" s="3"/>
      <c r="D40" s="4"/>
    </row>
    <row r="41" spans="1:4" x14ac:dyDescent="0.3">
      <c r="A41" s="3"/>
      <c r="B41" s="3"/>
      <c r="D41" s="4"/>
    </row>
    <row r="42" spans="1:4" x14ac:dyDescent="0.3">
      <c r="A42" s="3"/>
      <c r="B42" s="3"/>
      <c r="D42" s="4"/>
    </row>
    <row r="43" spans="1:4" x14ac:dyDescent="0.3">
      <c r="A43" s="3"/>
      <c r="B43" s="3"/>
      <c r="D43" s="4"/>
    </row>
    <row r="44" spans="1:4" x14ac:dyDescent="0.3">
      <c r="A44" s="3"/>
      <c r="B44" s="3"/>
      <c r="D44" s="4"/>
    </row>
    <row r="45" spans="1:4" x14ac:dyDescent="0.3">
      <c r="A45" s="3"/>
      <c r="B45" s="3"/>
      <c r="D45" s="4"/>
    </row>
    <row r="46" spans="1:4" x14ac:dyDescent="0.3">
      <c r="A46" s="3"/>
      <c r="B46" s="3"/>
      <c r="D46" s="4"/>
    </row>
    <row r="47" spans="1:4" x14ac:dyDescent="0.3">
      <c r="A47" s="3"/>
      <c r="B47" s="3"/>
      <c r="D47" s="4"/>
    </row>
    <row r="48" spans="1:4" x14ac:dyDescent="0.3">
      <c r="A48" s="3"/>
      <c r="B48" s="3"/>
      <c r="D48" s="4"/>
    </row>
    <row r="49" spans="1:4" x14ac:dyDescent="0.3">
      <c r="A49" s="3"/>
      <c r="B49" s="3"/>
      <c r="D49" s="4"/>
    </row>
    <row r="50" spans="1:4" x14ac:dyDescent="0.3">
      <c r="A50" s="3"/>
      <c r="B50" s="3"/>
      <c r="D50" s="4"/>
    </row>
    <row r="51" spans="1:4" x14ac:dyDescent="0.3">
      <c r="A51" s="3"/>
      <c r="B51" s="3"/>
      <c r="D51" s="4"/>
    </row>
    <row r="52" spans="1:4" x14ac:dyDescent="0.3">
      <c r="A52" s="3"/>
      <c r="B52" s="3"/>
      <c r="D52" s="4"/>
    </row>
    <row r="53" spans="1:4" x14ac:dyDescent="0.3">
      <c r="A53" s="3"/>
      <c r="B53" s="3"/>
      <c r="D53" s="4"/>
    </row>
    <row r="54" spans="1:4" x14ac:dyDescent="0.3">
      <c r="A54" s="3"/>
      <c r="B54" s="3"/>
      <c r="D54" s="4"/>
    </row>
    <row r="55" spans="1:4" x14ac:dyDescent="0.3">
      <c r="A55" s="3"/>
      <c r="B55" s="3"/>
      <c r="D55" s="4"/>
    </row>
    <row r="56" spans="1:4" x14ac:dyDescent="0.3">
      <c r="A56" s="3"/>
      <c r="B56" s="3"/>
      <c r="D56" s="4"/>
    </row>
    <row r="57" spans="1:4" x14ac:dyDescent="0.3">
      <c r="A57" s="3"/>
      <c r="B57" s="3"/>
      <c r="D57" s="4"/>
    </row>
    <row r="58" spans="1:4" x14ac:dyDescent="0.3">
      <c r="A58" s="3"/>
      <c r="B58" s="3"/>
      <c r="D58" s="4"/>
    </row>
    <row r="59" spans="1:4" x14ac:dyDescent="0.3">
      <c r="A59" s="3"/>
      <c r="B59" s="3"/>
      <c r="D59" s="4"/>
    </row>
    <row r="60" spans="1:4" x14ac:dyDescent="0.3">
      <c r="A60" s="3"/>
      <c r="B60" s="3"/>
      <c r="D60" s="4"/>
    </row>
    <row r="61" spans="1:4" x14ac:dyDescent="0.3">
      <c r="A61" s="3"/>
      <c r="B61" s="3"/>
      <c r="D61" s="4"/>
    </row>
    <row r="62" spans="1:4" x14ac:dyDescent="0.3">
      <c r="A62" s="3"/>
      <c r="B62" s="3"/>
      <c r="D62" s="4"/>
    </row>
    <row r="63" spans="1:4" x14ac:dyDescent="0.3">
      <c r="A63" s="3"/>
      <c r="B63" s="3"/>
      <c r="D63" s="4"/>
    </row>
    <row r="64" spans="1:4" x14ac:dyDescent="0.3">
      <c r="A64" s="3"/>
      <c r="B64" s="3"/>
      <c r="D64" s="4"/>
    </row>
    <row r="65" spans="1:4" x14ac:dyDescent="0.3">
      <c r="A65" s="3"/>
      <c r="B65" s="3"/>
      <c r="D65" s="4"/>
    </row>
    <row r="66" spans="1:4" x14ac:dyDescent="0.3">
      <c r="A66" s="3"/>
      <c r="B66" s="3"/>
      <c r="D66" s="4"/>
    </row>
    <row r="67" spans="1:4" x14ac:dyDescent="0.3">
      <c r="A67" s="3"/>
      <c r="B67" s="3"/>
      <c r="D67" s="4"/>
    </row>
    <row r="68" spans="1:4" x14ac:dyDescent="0.3">
      <c r="A68" s="3"/>
      <c r="B68" s="3"/>
      <c r="D68" s="4"/>
    </row>
    <row r="69" spans="1:4" x14ac:dyDescent="0.3">
      <c r="A69" s="3"/>
      <c r="B69" s="3"/>
      <c r="D69" s="4"/>
    </row>
    <row r="70" spans="1:4" x14ac:dyDescent="0.3">
      <c r="A70" s="3"/>
      <c r="B70" s="3"/>
      <c r="D70" s="4"/>
    </row>
    <row r="71" spans="1:4" x14ac:dyDescent="0.3">
      <c r="A71" s="3"/>
      <c r="B71" s="3"/>
      <c r="D71" s="4"/>
    </row>
    <row r="72" spans="1:4" x14ac:dyDescent="0.3">
      <c r="A72" s="3"/>
      <c r="B72" s="3"/>
      <c r="D72" s="4"/>
    </row>
    <row r="73" spans="1:4" x14ac:dyDescent="0.3">
      <c r="A73" s="3"/>
      <c r="B73" s="3"/>
      <c r="D73" s="4"/>
    </row>
    <row r="74" spans="1:4" x14ac:dyDescent="0.3">
      <c r="A74" s="3"/>
      <c r="B74" s="3"/>
      <c r="D74" s="4"/>
    </row>
    <row r="75" spans="1:4" x14ac:dyDescent="0.3">
      <c r="A75" s="3"/>
      <c r="B75" s="3"/>
      <c r="D75" s="4"/>
    </row>
    <row r="76" spans="1:4" x14ac:dyDescent="0.3">
      <c r="A76" s="3"/>
      <c r="B76" s="3"/>
      <c r="D76" s="4"/>
    </row>
    <row r="77" spans="1:4" x14ac:dyDescent="0.3">
      <c r="A77" s="3"/>
      <c r="B77" s="3"/>
      <c r="D77" s="4"/>
    </row>
    <row r="78" spans="1:4" x14ac:dyDescent="0.3">
      <c r="A78" s="3"/>
      <c r="B78" s="3"/>
      <c r="D78" s="4"/>
    </row>
    <row r="79" spans="1:4" x14ac:dyDescent="0.3">
      <c r="A79" s="3"/>
      <c r="B79" s="3"/>
      <c r="D79" s="4"/>
    </row>
    <row r="80" spans="1:4" x14ac:dyDescent="0.3">
      <c r="A80" s="3"/>
      <c r="B80" s="3"/>
      <c r="D80" s="4"/>
    </row>
    <row r="81" spans="1:4" x14ac:dyDescent="0.3">
      <c r="A81" s="3"/>
      <c r="B81" s="3"/>
      <c r="D81" s="4"/>
    </row>
    <row r="82" spans="1:4" x14ac:dyDescent="0.3">
      <c r="A82" s="3"/>
      <c r="B82" s="3"/>
      <c r="D82" s="4"/>
    </row>
    <row r="83" spans="1:4" x14ac:dyDescent="0.3">
      <c r="A83" s="3"/>
      <c r="B83" s="3"/>
      <c r="D83" s="4"/>
    </row>
    <row r="84" spans="1:4" x14ac:dyDescent="0.3">
      <c r="A84" s="3"/>
      <c r="B84" s="3"/>
      <c r="D84" s="4"/>
    </row>
    <row r="85" spans="1:4" x14ac:dyDescent="0.3">
      <c r="A85" s="3"/>
      <c r="B85" s="3"/>
      <c r="D85" s="4"/>
    </row>
    <row r="86" spans="1:4" x14ac:dyDescent="0.3">
      <c r="A86" s="3"/>
      <c r="B86" s="3"/>
      <c r="D86" s="4"/>
    </row>
    <row r="87" spans="1:4" x14ac:dyDescent="0.3">
      <c r="A87" s="3"/>
      <c r="B87" s="3"/>
      <c r="D87" s="4"/>
    </row>
    <row r="88" spans="1:4" x14ac:dyDescent="0.3">
      <c r="A88" s="3"/>
      <c r="B88" s="3"/>
      <c r="D88" s="4"/>
    </row>
    <row r="89" spans="1:4" x14ac:dyDescent="0.3">
      <c r="A89" s="3"/>
      <c r="B89" s="3"/>
      <c r="D89" s="4"/>
    </row>
    <row r="90" spans="1:4" x14ac:dyDescent="0.3">
      <c r="A90" s="3"/>
      <c r="B90" s="3"/>
      <c r="D90" s="4"/>
    </row>
    <row r="91" spans="1:4" x14ac:dyDescent="0.3">
      <c r="A91" s="3"/>
      <c r="B91" s="3"/>
      <c r="D91" s="4"/>
    </row>
    <row r="92" spans="1:4" x14ac:dyDescent="0.3">
      <c r="A92" s="3"/>
      <c r="B92" s="3"/>
      <c r="D92" s="4"/>
    </row>
    <row r="93" spans="1:4" x14ac:dyDescent="0.3">
      <c r="A93" s="3"/>
      <c r="B93" s="3"/>
      <c r="D93" s="4"/>
    </row>
    <row r="94" spans="1:4" x14ac:dyDescent="0.3">
      <c r="A94" s="3"/>
      <c r="B94" s="3"/>
      <c r="D94" s="4"/>
    </row>
    <row r="95" spans="1:4" x14ac:dyDescent="0.3">
      <c r="A95" s="3"/>
      <c r="B95" s="3"/>
      <c r="D95" s="4"/>
    </row>
    <row r="96" spans="1:4" x14ac:dyDescent="0.3">
      <c r="A96" s="3"/>
      <c r="B96" s="3"/>
      <c r="D96" s="4"/>
    </row>
    <row r="97" spans="1:4" x14ac:dyDescent="0.3">
      <c r="A97" s="3"/>
      <c r="B97" s="3"/>
      <c r="D97" s="4"/>
    </row>
    <row r="98" spans="1:4" x14ac:dyDescent="0.3">
      <c r="A98" s="3"/>
      <c r="B98" s="3"/>
      <c r="D98" s="4"/>
    </row>
    <row r="99" spans="1:4" x14ac:dyDescent="0.3">
      <c r="A99" s="3"/>
      <c r="B99" s="3"/>
      <c r="D99" s="4"/>
    </row>
    <row r="100" spans="1:4" x14ac:dyDescent="0.3">
      <c r="A100" s="3"/>
      <c r="B100" s="3"/>
      <c r="D100" s="4"/>
    </row>
    <row r="101" spans="1:4" x14ac:dyDescent="0.3">
      <c r="A101" s="3"/>
      <c r="B101" s="3"/>
      <c r="D101" s="4"/>
    </row>
    <row r="102" spans="1:4" x14ac:dyDescent="0.3">
      <c r="A102" s="3"/>
      <c r="B102" s="3"/>
      <c r="D102" s="4"/>
    </row>
    <row r="103" spans="1:4" x14ac:dyDescent="0.3">
      <c r="A103" s="3"/>
      <c r="B103" s="3"/>
      <c r="D103" s="4"/>
    </row>
    <row r="104" spans="1:4" x14ac:dyDescent="0.3">
      <c r="A104" s="3"/>
      <c r="B104" s="3"/>
      <c r="D104" s="4"/>
    </row>
    <row r="105" spans="1:4" x14ac:dyDescent="0.3">
      <c r="A105" s="3"/>
      <c r="B105" s="3"/>
      <c r="D105" s="4"/>
    </row>
    <row r="106" spans="1:4" x14ac:dyDescent="0.3">
      <c r="A106" s="3"/>
      <c r="B106" s="3"/>
      <c r="D106" s="4"/>
    </row>
    <row r="107" spans="1:4" x14ac:dyDescent="0.3">
      <c r="A107" s="3"/>
      <c r="B107" s="3"/>
      <c r="D107" s="4"/>
    </row>
    <row r="108" spans="1:4" x14ac:dyDescent="0.3">
      <c r="A108" s="3"/>
      <c r="B108" s="3"/>
      <c r="D108" s="4"/>
    </row>
    <row r="109" spans="1:4" x14ac:dyDescent="0.3">
      <c r="A109" s="3"/>
      <c r="B109" s="3"/>
      <c r="D109" s="4"/>
    </row>
    <row r="110" spans="1:4" x14ac:dyDescent="0.3">
      <c r="A110" s="3"/>
      <c r="B110" s="3"/>
      <c r="D110" s="4"/>
    </row>
    <row r="111" spans="1:4" x14ac:dyDescent="0.3">
      <c r="A111" s="3"/>
      <c r="B111" s="3"/>
      <c r="D111" s="4"/>
    </row>
    <row r="112" spans="1:4" x14ac:dyDescent="0.3">
      <c r="A112" s="3"/>
      <c r="B112" s="3"/>
      <c r="D112" s="4"/>
    </row>
    <row r="113" spans="1:4" x14ac:dyDescent="0.3">
      <c r="A113" s="3"/>
      <c r="B113" s="3"/>
      <c r="D113" s="4"/>
    </row>
    <row r="114" spans="1:4" x14ac:dyDescent="0.3">
      <c r="A114" s="3"/>
      <c r="B114" s="3"/>
      <c r="D114" s="4"/>
    </row>
    <row r="115" spans="1:4" x14ac:dyDescent="0.3">
      <c r="A115" s="3"/>
      <c r="B115" s="3"/>
      <c r="D115" s="4"/>
    </row>
    <row r="116" spans="1:4" x14ac:dyDescent="0.3">
      <c r="A116" s="3"/>
      <c r="B116" s="3"/>
      <c r="D116" s="4"/>
    </row>
    <row r="117" spans="1:4" x14ac:dyDescent="0.3">
      <c r="A117" s="3"/>
      <c r="B117" s="3"/>
      <c r="D117" s="4"/>
    </row>
    <row r="118" spans="1:4" x14ac:dyDescent="0.3">
      <c r="A118" s="3"/>
      <c r="B118" s="3"/>
      <c r="D118" s="4"/>
    </row>
    <row r="119" spans="1:4" x14ac:dyDescent="0.3">
      <c r="A119" s="3"/>
      <c r="B119" s="3"/>
      <c r="D119" s="4"/>
    </row>
    <row r="120" spans="1:4" x14ac:dyDescent="0.3">
      <c r="A120" s="3"/>
      <c r="B120" s="3"/>
      <c r="D120" s="4"/>
    </row>
    <row r="121" spans="1:4" x14ac:dyDescent="0.3">
      <c r="A121" s="3"/>
      <c r="B121" s="3"/>
      <c r="D121" s="4"/>
    </row>
    <row r="122" spans="1:4" x14ac:dyDescent="0.3">
      <c r="A122" s="3"/>
      <c r="B122" s="3"/>
      <c r="D122" s="4"/>
    </row>
    <row r="123" spans="1:4" x14ac:dyDescent="0.3">
      <c r="A123" s="3"/>
      <c r="B123" s="3"/>
      <c r="D123" s="4"/>
    </row>
    <row r="124" spans="1:4" x14ac:dyDescent="0.3">
      <c r="A124" s="3"/>
      <c r="B124" s="3"/>
      <c r="D124" s="4"/>
    </row>
    <row r="125" spans="1:4" x14ac:dyDescent="0.3">
      <c r="A125" s="3"/>
      <c r="B125" s="3"/>
      <c r="D125" s="4"/>
    </row>
    <row r="126" spans="1:4" x14ac:dyDescent="0.3">
      <c r="A126" s="3"/>
      <c r="B126" s="3"/>
      <c r="D126" s="4"/>
    </row>
    <row r="127" spans="1:4" x14ac:dyDescent="0.3">
      <c r="A127" s="3"/>
      <c r="B127" s="3"/>
      <c r="D127" s="4"/>
    </row>
    <row r="128" spans="1:4" x14ac:dyDescent="0.3">
      <c r="A128" s="3"/>
      <c r="B128" s="3"/>
      <c r="D128" s="4"/>
    </row>
    <row r="129" spans="1:4" x14ac:dyDescent="0.3">
      <c r="A129" s="3"/>
      <c r="B129" s="3"/>
      <c r="D129" s="4"/>
    </row>
    <row r="130" spans="1:4" x14ac:dyDescent="0.3">
      <c r="A130" s="3"/>
      <c r="B130" s="3"/>
      <c r="D130" s="4"/>
    </row>
    <row r="131" spans="1:4" x14ac:dyDescent="0.3">
      <c r="A131" s="3"/>
      <c r="B131" s="3"/>
      <c r="D131" s="4"/>
    </row>
    <row r="132" spans="1:4" x14ac:dyDescent="0.3">
      <c r="A132" s="3"/>
      <c r="B132" s="3"/>
      <c r="D132" s="4"/>
    </row>
    <row r="133" spans="1:4" x14ac:dyDescent="0.3">
      <c r="A133" s="3"/>
      <c r="B133" s="3"/>
      <c r="D133" s="4"/>
    </row>
    <row r="134" spans="1:4" x14ac:dyDescent="0.3">
      <c r="A134" s="3"/>
      <c r="B134" s="3"/>
      <c r="D134" s="4"/>
    </row>
    <row r="135" spans="1:4" x14ac:dyDescent="0.3">
      <c r="A135" s="3"/>
      <c r="B135" s="3"/>
      <c r="D135" s="4"/>
    </row>
    <row r="136" spans="1:4" x14ac:dyDescent="0.3">
      <c r="A136" s="3"/>
      <c r="B136" s="3"/>
      <c r="D136" s="4"/>
    </row>
    <row r="137" spans="1:4" x14ac:dyDescent="0.3">
      <c r="A137" s="3"/>
      <c r="B137" s="3"/>
      <c r="D137" s="4"/>
    </row>
    <row r="138" spans="1:4" x14ac:dyDescent="0.3">
      <c r="A138" s="3"/>
      <c r="B138" s="3"/>
      <c r="D138" s="4"/>
    </row>
    <row r="139" spans="1:4" x14ac:dyDescent="0.3">
      <c r="A139" s="3"/>
      <c r="B139" s="3"/>
      <c r="D139" s="4"/>
    </row>
    <row r="140" spans="1:4" x14ac:dyDescent="0.3">
      <c r="A140" s="3"/>
      <c r="B140" s="3"/>
      <c r="D140" s="4"/>
    </row>
    <row r="141" spans="1:4" x14ac:dyDescent="0.3">
      <c r="A141" s="3"/>
      <c r="B141" s="3"/>
      <c r="D141" s="4"/>
    </row>
    <row r="142" spans="1:4" x14ac:dyDescent="0.3">
      <c r="A142" s="3"/>
      <c r="B142" s="3"/>
      <c r="D142" s="4"/>
    </row>
    <row r="143" spans="1:4" x14ac:dyDescent="0.3">
      <c r="A143" s="3"/>
      <c r="B143" s="3"/>
      <c r="D143" s="4"/>
    </row>
    <row r="144" spans="1:4" x14ac:dyDescent="0.3">
      <c r="A144" s="3"/>
      <c r="B144" s="3"/>
      <c r="D144" s="4"/>
    </row>
    <row r="145" spans="1:4" x14ac:dyDescent="0.3">
      <c r="A145" s="3"/>
      <c r="B145" s="3"/>
      <c r="D145" s="4"/>
    </row>
    <row r="146" spans="1:4" x14ac:dyDescent="0.3">
      <c r="A146" s="3"/>
      <c r="B146" s="3"/>
      <c r="D146" s="4"/>
    </row>
    <row r="147" spans="1:4" x14ac:dyDescent="0.3">
      <c r="A147" s="3"/>
      <c r="B147" s="3"/>
      <c r="D147" s="4"/>
    </row>
    <row r="148" spans="1:4" x14ac:dyDescent="0.3">
      <c r="A148" s="3"/>
      <c r="B148" s="3"/>
      <c r="D148" s="4"/>
    </row>
    <row r="149" spans="1:4" x14ac:dyDescent="0.3">
      <c r="A149" s="3"/>
      <c r="B149" s="3"/>
      <c r="D149" s="4"/>
    </row>
    <row r="150" spans="1:4" x14ac:dyDescent="0.3">
      <c r="A150" s="3"/>
      <c r="B150" s="3"/>
      <c r="D150" s="4"/>
    </row>
    <row r="151" spans="1:4" x14ac:dyDescent="0.3">
      <c r="A151" s="3"/>
      <c r="B151" s="3"/>
      <c r="D151" s="4"/>
    </row>
    <row r="152" spans="1:4" x14ac:dyDescent="0.3">
      <c r="A152" s="3"/>
      <c r="B152" s="3"/>
      <c r="D152" s="4"/>
    </row>
    <row r="153" spans="1:4" x14ac:dyDescent="0.3">
      <c r="A153" s="3"/>
      <c r="B153" s="3"/>
      <c r="D153" s="4"/>
    </row>
    <row r="154" spans="1:4" x14ac:dyDescent="0.3">
      <c r="A154" s="3"/>
      <c r="B154" s="3"/>
      <c r="D154" s="4"/>
    </row>
    <row r="155" spans="1:4" x14ac:dyDescent="0.3">
      <c r="A155" s="3"/>
      <c r="B155" s="3"/>
      <c r="D155" s="4"/>
    </row>
    <row r="156" spans="1:4" x14ac:dyDescent="0.3">
      <c r="A156" s="3"/>
      <c r="B156" s="3"/>
      <c r="D156" s="4"/>
    </row>
    <row r="157" spans="1:4" x14ac:dyDescent="0.3">
      <c r="A157" s="3"/>
      <c r="B157" s="3"/>
      <c r="D157" s="4"/>
    </row>
    <row r="158" spans="1:4" x14ac:dyDescent="0.3">
      <c r="A158" s="3"/>
      <c r="B158" s="3"/>
      <c r="D158" s="4"/>
    </row>
    <row r="159" spans="1:4" x14ac:dyDescent="0.3">
      <c r="A159" s="3"/>
      <c r="B159" s="3"/>
      <c r="D159" s="4"/>
    </row>
    <row r="160" spans="1:4" x14ac:dyDescent="0.3">
      <c r="A160" s="3"/>
      <c r="B160" s="3"/>
      <c r="D160" s="4"/>
    </row>
    <row r="161" spans="1:4" x14ac:dyDescent="0.3">
      <c r="A161" s="3"/>
      <c r="B161" s="3"/>
      <c r="D161" s="4"/>
    </row>
    <row r="162" spans="1:4" x14ac:dyDescent="0.3">
      <c r="A162" s="3"/>
      <c r="B162" s="3"/>
      <c r="D162" s="4"/>
    </row>
    <row r="163" spans="1:4" x14ac:dyDescent="0.3">
      <c r="A163" s="3"/>
      <c r="B163" s="3"/>
      <c r="D163" s="4"/>
    </row>
    <row r="164" spans="1:4" x14ac:dyDescent="0.3">
      <c r="A164" s="3"/>
      <c r="B164" s="3"/>
      <c r="D164" s="4"/>
    </row>
    <row r="165" spans="1:4" x14ac:dyDescent="0.3">
      <c r="A165" s="3"/>
      <c r="B165" s="3"/>
      <c r="D165" s="4"/>
    </row>
    <row r="166" spans="1:4" x14ac:dyDescent="0.3">
      <c r="A166" s="3"/>
      <c r="B166" s="3"/>
      <c r="D166" s="4"/>
    </row>
    <row r="167" spans="1:4" x14ac:dyDescent="0.3">
      <c r="A167" s="3"/>
      <c r="B167" s="3"/>
      <c r="D167" s="4"/>
    </row>
    <row r="168" spans="1:4" x14ac:dyDescent="0.3">
      <c r="A168" s="3"/>
      <c r="B168" s="3"/>
      <c r="D168" s="4"/>
    </row>
    <row r="169" spans="1:4" x14ac:dyDescent="0.3">
      <c r="A169" s="3"/>
      <c r="B169" s="3"/>
      <c r="D169" s="4"/>
    </row>
    <row r="170" spans="1:4" x14ac:dyDescent="0.3">
      <c r="A170" s="3"/>
      <c r="B170" s="3"/>
      <c r="D170" s="4"/>
    </row>
    <row r="171" spans="1:4" x14ac:dyDescent="0.3">
      <c r="A171" s="3"/>
      <c r="B171" s="3"/>
      <c r="D171" s="4"/>
    </row>
    <row r="172" spans="1:4" x14ac:dyDescent="0.3">
      <c r="A172" s="3"/>
      <c r="B172" s="3"/>
      <c r="D172" s="4"/>
    </row>
    <row r="173" spans="1:4" x14ac:dyDescent="0.3">
      <c r="A173" s="3"/>
      <c r="B173" s="3"/>
      <c r="D173" s="4"/>
    </row>
    <row r="174" spans="1:4" x14ac:dyDescent="0.3">
      <c r="A174" s="3"/>
      <c r="B174" s="3"/>
      <c r="D174" s="4"/>
    </row>
    <row r="175" spans="1:4" x14ac:dyDescent="0.3">
      <c r="A175" s="3"/>
      <c r="B175" s="3"/>
      <c r="D175" s="4"/>
    </row>
    <row r="176" spans="1:4" x14ac:dyDescent="0.3">
      <c r="A176" s="3"/>
      <c r="B176" s="3"/>
      <c r="D176" s="4"/>
    </row>
    <row r="177" spans="1:4" x14ac:dyDescent="0.3">
      <c r="A177" s="3"/>
      <c r="B177" s="3"/>
      <c r="D177" s="4"/>
    </row>
    <row r="178" spans="1:4" x14ac:dyDescent="0.3">
      <c r="A178" s="3"/>
      <c r="B178" s="3"/>
      <c r="D178" s="4"/>
    </row>
    <row r="179" spans="1:4" x14ac:dyDescent="0.3">
      <c r="A179" s="3"/>
      <c r="B179" s="3"/>
      <c r="D179" s="4"/>
    </row>
    <row r="180" spans="1:4" x14ac:dyDescent="0.3">
      <c r="A180" s="3"/>
      <c r="B180" s="3"/>
      <c r="D180" s="4"/>
    </row>
    <row r="181" spans="1:4" x14ac:dyDescent="0.3">
      <c r="A181" s="3"/>
      <c r="B181" s="3"/>
      <c r="D181" s="4"/>
    </row>
    <row r="182" spans="1:4" x14ac:dyDescent="0.3">
      <c r="A182" s="3"/>
      <c r="B182" s="3"/>
      <c r="D182" s="4"/>
    </row>
    <row r="183" spans="1:4" x14ac:dyDescent="0.3">
      <c r="A183" s="3"/>
      <c r="B183" s="3"/>
      <c r="D183" s="4"/>
    </row>
    <row r="184" spans="1:4" x14ac:dyDescent="0.3">
      <c r="A184" s="3"/>
      <c r="B184" s="3"/>
      <c r="D184" s="4"/>
    </row>
    <row r="185" spans="1:4" x14ac:dyDescent="0.3">
      <c r="A185" s="3"/>
      <c r="B185" s="3"/>
      <c r="D185" s="4"/>
    </row>
    <row r="186" spans="1:4" x14ac:dyDescent="0.3">
      <c r="A186" s="3"/>
      <c r="B186" s="3"/>
      <c r="D186" s="4"/>
    </row>
    <row r="187" spans="1:4" x14ac:dyDescent="0.3">
      <c r="A187" s="3"/>
      <c r="B187" s="3"/>
      <c r="D187" s="4"/>
    </row>
    <row r="188" spans="1:4" x14ac:dyDescent="0.3">
      <c r="A188" s="3"/>
      <c r="B188" s="3"/>
      <c r="D188" s="4"/>
    </row>
    <row r="189" spans="1:4" x14ac:dyDescent="0.3">
      <c r="A189" s="3"/>
      <c r="B189" s="3"/>
      <c r="D189" s="4"/>
    </row>
    <row r="190" spans="1:4" x14ac:dyDescent="0.3">
      <c r="A190" s="3"/>
      <c r="B190" s="3"/>
      <c r="D190" s="4"/>
    </row>
    <row r="191" spans="1:4" x14ac:dyDescent="0.3">
      <c r="A191" s="3"/>
      <c r="B191" s="3"/>
      <c r="D191" s="4"/>
    </row>
    <row r="192" spans="1:4" x14ac:dyDescent="0.3">
      <c r="A192" s="3"/>
      <c r="B192" s="3"/>
      <c r="D192" s="4"/>
    </row>
    <row r="193" spans="1:4" x14ac:dyDescent="0.3">
      <c r="A193" s="3"/>
      <c r="B193" s="3"/>
      <c r="D193" s="4"/>
    </row>
    <row r="194" spans="1:4" x14ac:dyDescent="0.3">
      <c r="A194" s="3"/>
      <c r="B194" s="3"/>
      <c r="D194" s="4"/>
    </row>
    <row r="195" spans="1:4" x14ac:dyDescent="0.3">
      <c r="A195" s="3"/>
      <c r="B195" s="3"/>
      <c r="D195" s="4"/>
    </row>
    <row r="196" spans="1:4" x14ac:dyDescent="0.3">
      <c r="A196" s="3"/>
      <c r="B196" s="3"/>
      <c r="D196" s="4"/>
    </row>
    <row r="197" spans="1:4" x14ac:dyDescent="0.3">
      <c r="A197" s="3"/>
      <c r="B197" s="3"/>
      <c r="D197" s="4"/>
    </row>
    <row r="198" spans="1:4" x14ac:dyDescent="0.3">
      <c r="A198" s="3"/>
      <c r="B198" s="3"/>
      <c r="D198" s="4"/>
    </row>
    <row r="199" spans="1:4" x14ac:dyDescent="0.3">
      <c r="A199" s="3"/>
      <c r="B199" s="3"/>
      <c r="D199" s="4"/>
    </row>
    <row r="200" spans="1:4" x14ac:dyDescent="0.3">
      <c r="A200" s="3"/>
      <c r="B200" s="3"/>
      <c r="D200" s="4"/>
    </row>
    <row r="201" spans="1:4" x14ac:dyDescent="0.3">
      <c r="A201" s="3"/>
      <c r="B201" s="3"/>
      <c r="D201" s="4"/>
    </row>
    <row r="202" spans="1:4" x14ac:dyDescent="0.3">
      <c r="A202" s="3"/>
      <c r="B202" s="3"/>
      <c r="D202" s="4"/>
    </row>
    <row r="203" spans="1:4" x14ac:dyDescent="0.3">
      <c r="A203" s="3"/>
      <c r="B203" s="3"/>
      <c r="D203" s="4"/>
    </row>
    <row r="204" spans="1:4" x14ac:dyDescent="0.3">
      <c r="A204" s="3"/>
      <c r="B204" s="3"/>
      <c r="D204" s="4"/>
    </row>
    <row r="205" spans="1:4" x14ac:dyDescent="0.3">
      <c r="A205" s="3"/>
      <c r="B205" s="3"/>
      <c r="D205" s="4"/>
    </row>
    <row r="206" spans="1:4" x14ac:dyDescent="0.3">
      <c r="A206" s="3"/>
      <c r="B206" s="3"/>
      <c r="D206" s="4"/>
    </row>
    <row r="207" spans="1:4" x14ac:dyDescent="0.3">
      <c r="A207" s="3"/>
      <c r="B207" s="3"/>
      <c r="D207" s="4"/>
    </row>
    <row r="208" spans="1:4" x14ac:dyDescent="0.3">
      <c r="A208" s="3"/>
      <c r="B208" s="3"/>
      <c r="D208" s="4"/>
    </row>
    <row r="209" spans="1:4" x14ac:dyDescent="0.3">
      <c r="A209" s="3"/>
      <c r="B209" s="3"/>
      <c r="D209" s="4"/>
    </row>
    <row r="210" spans="1:4" x14ac:dyDescent="0.3">
      <c r="A210" s="3"/>
      <c r="B210" s="3"/>
      <c r="D210" s="4"/>
    </row>
    <row r="211" spans="1:4" x14ac:dyDescent="0.3">
      <c r="A211" s="3"/>
      <c r="B211" s="3"/>
      <c r="D211" s="4"/>
    </row>
    <row r="212" spans="1:4" x14ac:dyDescent="0.3">
      <c r="A212" s="3"/>
      <c r="B212" s="3"/>
      <c r="D212" s="4"/>
    </row>
    <row r="213" spans="1:4" x14ac:dyDescent="0.3">
      <c r="A213" s="3"/>
      <c r="B213" s="3"/>
      <c r="D213" s="4"/>
    </row>
    <row r="214" spans="1:4" x14ac:dyDescent="0.3">
      <c r="A214" s="3"/>
      <c r="B214" s="3"/>
      <c r="D214" s="4"/>
    </row>
    <row r="215" spans="1:4" ht="15" customHeight="1" x14ac:dyDescent="0.3">
      <c r="A215" s="3" t="s">
        <v>328</v>
      </c>
      <c r="B215" s="3"/>
      <c r="D215" s="4"/>
    </row>
    <row r="216" spans="1:4" ht="15" customHeight="1" x14ac:dyDescent="0.3">
      <c r="A216" s="3" t="s">
        <v>329</v>
      </c>
      <c r="B216" s="3"/>
      <c r="D216" s="4"/>
    </row>
    <row r="217" spans="1:4" ht="15" customHeight="1" x14ac:dyDescent="0.3">
      <c r="A217" s="3" t="s">
        <v>330</v>
      </c>
      <c r="B217" s="3"/>
      <c r="D217" s="4"/>
    </row>
    <row r="218" spans="1:4" ht="15" customHeight="1" x14ac:dyDescent="0.3">
      <c r="A218" s="3" t="s">
        <v>331</v>
      </c>
      <c r="B218" s="3"/>
      <c r="D218" s="4"/>
    </row>
    <row r="219" spans="1:4" x14ac:dyDescent="0.3">
      <c r="A219" s="3"/>
      <c r="B219" s="3"/>
      <c r="D219" s="4"/>
    </row>
    <row r="220" spans="1:4" x14ac:dyDescent="0.3">
      <c r="A220" s="3"/>
      <c r="B220" s="3"/>
      <c r="D220" s="4"/>
    </row>
    <row r="221" spans="1:4" x14ac:dyDescent="0.3">
      <c r="A221" s="3"/>
      <c r="B221" s="3"/>
      <c r="D221" s="4"/>
    </row>
    <row r="222" spans="1:4" x14ac:dyDescent="0.3">
      <c r="A222" s="3"/>
      <c r="B222" s="3"/>
      <c r="D222" s="4"/>
    </row>
    <row r="223" spans="1:4" x14ac:dyDescent="0.3">
      <c r="A223" s="3"/>
      <c r="B223" s="3"/>
      <c r="D223" s="4"/>
    </row>
    <row r="224" spans="1:4" x14ac:dyDescent="0.3">
      <c r="A224" s="3"/>
      <c r="B224" s="3"/>
      <c r="D224" s="4"/>
    </row>
    <row r="225" spans="1:4" x14ac:dyDescent="0.3">
      <c r="A225" s="3"/>
      <c r="B225" s="3"/>
      <c r="D225" s="4"/>
    </row>
    <row r="226" spans="1:4" x14ac:dyDescent="0.3">
      <c r="A226" s="3"/>
      <c r="B226" s="3"/>
      <c r="D226" s="4"/>
    </row>
    <row r="227" spans="1:4" x14ac:dyDescent="0.3">
      <c r="A227" s="3"/>
      <c r="B227" s="3"/>
      <c r="D227" s="4"/>
    </row>
    <row r="228" spans="1:4" x14ac:dyDescent="0.3">
      <c r="A228" s="3"/>
      <c r="B228" s="3"/>
      <c r="D228" s="4"/>
    </row>
    <row r="229" spans="1:4" x14ac:dyDescent="0.3">
      <c r="A229" s="3"/>
      <c r="B229" s="3"/>
      <c r="D229" s="4"/>
    </row>
    <row r="230" spans="1:4" x14ac:dyDescent="0.3">
      <c r="A230" s="3"/>
      <c r="B230" s="3"/>
      <c r="D230" s="4"/>
    </row>
    <row r="231" spans="1:4" x14ac:dyDescent="0.3">
      <c r="A231" s="3"/>
      <c r="B231" s="3"/>
      <c r="D231" s="4"/>
    </row>
    <row r="232" spans="1:4" x14ac:dyDescent="0.3">
      <c r="A232" s="3"/>
      <c r="B232" s="3"/>
      <c r="D232" s="4"/>
    </row>
    <row r="233" spans="1:4" x14ac:dyDescent="0.3">
      <c r="A233" s="3"/>
      <c r="B233" s="3"/>
      <c r="D233" s="4"/>
    </row>
    <row r="234" spans="1:4" x14ac:dyDescent="0.3">
      <c r="A234" s="3"/>
      <c r="B234" s="3"/>
      <c r="D234" s="4"/>
    </row>
    <row r="235" spans="1:4" x14ac:dyDescent="0.3">
      <c r="A235" s="3"/>
      <c r="B235" s="3"/>
      <c r="D235" s="4"/>
    </row>
    <row r="236" spans="1:4" x14ac:dyDescent="0.3">
      <c r="A236" s="3"/>
      <c r="B236" s="3"/>
      <c r="D236" s="4"/>
    </row>
    <row r="237" spans="1:4" x14ac:dyDescent="0.3">
      <c r="A237" s="3"/>
      <c r="B237" s="3"/>
      <c r="D237" s="4"/>
    </row>
    <row r="238" spans="1:4" x14ac:dyDescent="0.3">
      <c r="A238" s="3"/>
      <c r="B238" s="3"/>
      <c r="D238" s="4"/>
    </row>
    <row r="239" spans="1:4" x14ac:dyDescent="0.3">
      <c r="A239" s="3"/>
      <c r="B239" s="3"/>
      <c r="D239" s="4"/>
    </row>
    <row r="240" spans="1:4" x14ac:dyDescent="0.3">
      <c r="A240" s="3"/>
      <c r="B240" s="3"/>
      <c r="D240" s="4"/>
    </row>
    <row r="241" spans="1:4" x14ac:dyDescent="0.3">
      <c r="A241" s="3"/>
      <c r="B241" s="3"/>
      <c r="D241" s="4"/>
    </row>
    <row r="242" spans="1:4" x14ac:dyDescent="0.3">
      <c r="A242" s="3"/>
      <c r="B242" s="3"/>
      <c r="D242" s="4"/>
    </row>
    <row r="243" spans="1:4" x14ac:dyDescent="0.3">
      <c r="A243" s="3"/>
      <c r="B243" s="3"/>
      <c r="D243" s="4"/>
    </row>
    <row r="244" spans="1:4" x14ac:dyDescent="0.3">
      <c r="A244" s="3"/>
      <c r="B244" s="3"/>
      <c r="D244" s="4"/>
    </row>
    <row r="245" spans="1:4" x14ac:dyDescent="0.3">
      <c r="A245" s="3"/>
      <c r="B245" s="3"/>
      <c r="D245" s="4"/>
    </row>
    <row r="246" spans="1:4" x14ac:dyDescent="0.3">
      <c r="A246" s="3"/>
      <c r="B246" s="3"/>
      <c r="D246" s="4"/>
    </row>
    <row r="247" spans="1:4" x14ac:dyDescent="0.3">
      <c r="A247" s="3"/>
      <c r="B247" s="3"/>
      <c r="D247" s="4"/>
    </row>
    <row r="248" spans="1:4" x14ac:dyDescent="0.3">
      <c r="A248" s="3"/>
      <c r="B248" s="3"/>
      <c r="D248" s="4"/>
    </row>
    <row r="249" spans="1:4" x14ac:dyDescent="0.3">
      <c r="A249" s="3"/>
      <c r="B249" s="3"/>
      <c r="D249" s="4"/>
    </row>
    <row r="250" spans="1:4" x14ac:dyDescent="0.3">
      <c r="A250" s="3"/>
      <c r="B250" s="3"/>
      <c r="D250" s="4"/>
    </row>
    <row r="251" spans="1:4" x14ac:dyDescent="0.3">
      <c r="A251" s="3"/>
      <c r="B251" s="3"/>
      <c r="D251" s="4"/>
    </row>
    <row r="252" spans="1:4" x14ac:dyDescent="0.3">
      <c r="A252" s="3"/>
      <c r="B252" s="3"/>
      <c r="D252" s="4"/>
    </row>
    <row r="253" spans="1:4" x14ac:dyDescent="0.3">
      <c r="A253" s="3"/>
      <c r="B253" s="3"/>
      <c r="D253" s="4"/>
    </row>
    <row r="254" spans="1:4" x14ac:dyDescent="0.3">
      <c r="A254" s="3"/>
      <c r="B254" s="3"/>
      <c r="D254" s="4"/>
    </row>
    <row r="255" spans="1:4" x14ac:dyDescent="0.3">
      <c r="A255" s="3"/>
      <c r="B255" s="3"/>
      <c r="D255" s="4"/>
    </row>
    <row r="256" spans="1:4" x14ac:dyDescent="0.3">
      <c r="A256" s="3"/>
      <c r="B256" s="3"/>
      <c r="D256" s="4"/>
    </row>
    <row r="257" spans="1:4" x14ac:dyDescent="0.3">
      <c r="A257" s="3"/>
      <c r="B257" s="3"/>
      <c r="D257" s="4"/>
    </row>
    <row r="258" spans="1:4" x14ac:dyDescent="0.3">
      <c r="A258" s="3"/>
      <c r="B258" s="3"/>
      <c r="D258" s="4"/>
    </row>
    <row r="259" spans="1:4" x14ac:dyDescent="0.3">
      <c r="A259" s="3"/>
      <c r="B259" s="3"/>
      <c r="D259" s="4"/>
    </row>
    <row r="260" spans="1:4" x14ac:dyDescent="0.3">
      <c r="A260" s="3"/>
      <c r="B260" s="3"/>
      <c r="D260" s="4"/>
    </row>
    <row r="261" spans="1:4" x14ac:dyDescent="0.3">
      <c r="A261" s="3"/>
      <c r="B261" s="3"/>
      <c r="D261" s="4"/>
    </row>
    <row r="262" spans="1:4" x14ac:dyDescent="0.3">
      <c r="A262" s="3"/>
      <c r="B262" s="3"/>
      <c r="D262" s="4"/>
    </row>
    <row r="263" spans="1:4" x14ac:dyDescent="0.3">
      <c r="A263" s="3"/>
      <c r="B263" s="3"/>
      <c r="D263" s="4"/>
    </row>
    <row r="264" spans="1:4" x14ac:dyDescent="0.3">
      <c r="A264" s="3"/>
      <c r="B264" s="3"/>
      <c r="D264" s="4"/>
    </row>
    <row r="265" spans="1:4" x14ac:dyDescent="0.3">
      <c r="A265" s="3"/>
      <c r="B265" s="3"/>
      <c r="D265" s="4"/>
    </row>
    <row r="266" spans="1:4" x14ac:dyDescent="0.3">
      <c r="A266" s="3"/>
      <c r="B266" s="3"/>
      <c r="D266" s="4"/>
    </row>
    <row r="267" spans="1:4" x14ac:dyDescent="0.3">
      <c r="A267" s="3"/>
      <c r="B267" s="3"/>
      <c r="D267" s="4"/>
    </row>
    <row r="268" spans="1:4" x14ac:dyDescent="0.3">
      <c r="A268" s="3"/>
      <c r="B268" s="3"/>
      <c r="D268" s="4"/>
    </row>
    <row r="269" spans="1:4" x14ac:dyDescent="0.3">
      <c r="A269" s="3"/>
      <c r="B269" s="3"/>
      <c r="D269" s="4"/>
    </row>
    <row r="270" spans="1:4" x14ac:dyDescent="0.3">
      <c r="A270" s="3"/>
      <c r="B270" s="3"/>
      <c r="D270" s="4"/>
    </row>
    <row r="271" spans="1:4" x14ac:dyDescent="0.3">
      <c r="A271" s="3"/>
      <c r="B271" s="3"/>
      <c r="D271" s="4"/>
    </row>
    <row r="272" spans="1:4" x14ac:dyDescent="0.3">
      <c r="A272" s="3"/>
      <c r="B272" s="3"/>
      <c r="D272" s="4"/>
    </row>
    <row r="273" spans="1:4" x14ac:dyDescent="0.3">
      <c r="A273" s="3"/>
      <c r="B273" s="3"/>
      <c r="D273" s="4"/>
    </row>
    <row r="274" spans="1:4" x14ac:dyDescent="0.3">
      <c r="A274" s="3"/>
      <c r="B274" s="3"/>
      <c r="D274" s="4"/>
    </row>
    <row r="275" spans="1:4" x14ac:dyDescent="0.3">
      <c r="A275" s="3"/>
      <c r="B275" s="3"/>
      <c r="D275" s="4"/>
    </row>
    <row r="276" spans="1:4" x14ac:dyDescent="0.3">
      <c r="A276" s="3"/>
      <c r="B276" s="3"/>
      <c r="D276" s="4"/>
    </row>
    <row r="277" spans="1:4" x14ac:dyDescent="0.3">
      <c r="A277" s="3"/>
      <c r="B277" s="3"/>
      <c r="D277" s="4"/>
    </row>
    <row r="278" spans="1:4" x14ac:dyDescent="0.3">
      <c r="A278" s="3"/>
      <c r="B278" s="3"/>
      <c r="D278" s="4"/>
    </row>
    <row r="279" spans="1:4" x14ac:dyDescent="0.3">
      <c r="A279" s="3"/>
      <c r="B279" s="3"/>
      <c r="D279" s="4"/>
    </row>
    <row r="280" spans="1:4" x14ac:dyDescent="0.3">
      <c r="A280" s="3"/>
      <c r="B280" s="3"/>
      <c r="D280" s="4"/>
    </row>
    <row r="281" spans="1:4" x14ac:dyDescent="0.3">
      <c r="A281" s="3"/>
      <c r="B281" s="3"/>
      <c r="D281" s="4"/>
    </row>
    <row r="282" spans="1:4" x14ac:dyDescent="0.3">
      <c r="A282" s="3"/>
      <c r="B282" s="3"/>
      <c r="D282" s="4"/>
    </row>
    <row r="283" spans="1:4" x14ac:dyDescent="0.3">
      <c r="A283" s="3"/>
      <c r="B283" s="3"/>
      <c r="D283" s="4"/>
    </row>
    <row r="284" spans="1:4" x14ac:dyDescent="0.3">
      <c r="A284" s="3"/>
      <c r="B284" s="3"/>
      <c r="D284" s="4"/>
    </row>
    <row r="285" spans="1:4" x14ac:dyDescent="0.3">
      <c r="A285" s="3"/>
      <c r="B285" s="3"/>
      <c r="D285" s="4"/>
    </row>
    <row r="286" spans="1:4" x14ac:dyDescent="0.3">
      <c r="A286" s="3"/>
      <c r="B286" s="3"/>
      <c r="D286" s="4"/>
    </row>
    <row r="287" spans="1:4" x14ac:dyDescent="0.3">
      <c r="A287" s="3"/>
      <c r="B287" s="3"/>
      <c r="D287" s="4"/>
    </row>
    <row r="288" spans="1:4" x14ac:dyDescent="0.3">
      <c r="A288" s="3"/>
      <c r="B288" s="3"/>
      <c r="D288" s="4"/>
    </row>
    <row r="289" spans="1:4" x14ac:dyDescent="0.3">
      <c r="A289" s="3"/>
      <c r="B289" s="3"/>
      <c r="D289" s="4"/>
    </row>
    <row r="290" spans="1:4" x14ac:dyDescent="0.3">
      <c r="A290" s="3"/>
      <c r="B290" s="3"/>
      <c r="D290" s="4"/>
    </row>
    <row r="291" spans="1:4" x14ac:dyDescent="0.3">
      <c r="A291" s="3"/>
      <c r="B291" s="3"/>
      <c r="D291" s="4"/>
    </row>
    <row r="292" spans="1:4" x14ac:dyDescent="0.3">
      <c r="A292" s="3"/>
      <c r="B292" s="3"/>
      <c r="D292" s="4"/>
    </row>
    <row r="293" spans="1:4" x14ac:dyDescent="0.3">
      <c r="A293" s="3"/>
      <c r="B293" s="3"/>
      <c r="D293" s="4"/>
    </row>
    <row r="294" spans="1:4" x14ac:dyDescent="0.3">
      <c r="A294" s="3"/>
      <c r="B294" s="3"/>
      <c r="D294" s="4"/>
    </row>
    <row r="295" spans="1:4" x14ac:dyDescent="0.3">
      <c r="A295" s="3"/>
      <c r="B295" s="3"/>
      <c r="D295" s="4"/>
    </row>
    <row r="296" spans="1:4" x14ac:dyDescent="0.3">
      <c r="A296" s="3"/>
      <c r="B296" s="3"/>
      <c r="D296" s="4"/>
    </row>
    <row r="297" spans="1:4" x14ac:dyDescent="0.3">
      <c r="A297" s="3"/>
      <c r="B297" s="3"/>
      <c r="D297" s="4"/>
    </row>
    <row r="298" spans="1:4" x14ac:dyDescent="0.3">
      <c r="A298" s="3"/>
      <c r="B298" s="3"/>
      <c r="D298" s="4"/>
    </row>
    <row r="299" spans="1:4" x14ac:dyDescent="0.3">
      <c r="A299" s="3"/>
      <c r="B299" s="3"/>
      <c r="D299" s="4"/>
    </row>
    <row r="300" spans="1:4" x14ac:dyDescent="0.3">
      <c r="A300" s="3"/>
      <c r="B300" s="3"/>
      <c r="D300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F4889-16D7-49D0-8F64-D0B006328751}">
  <dimension ref="G3:S6"/>
  <sheetViews>
    <sheetView showGridLines="0" workbookViewId="0">
      <selection activeCell="G21" sqref="G21"/>
    </sheetView>
  </sheetViews>
  <sheetFormatPr defaultRowHeight="14.4" x14ac:dyDescent="0.3"/>
  <cols>
    <col min="7" max="7" width="18.5546875" bestFit="1" customWidth="1"/>
  </cols>
  <sheetData>
    <row r="3" spans="7:19" x14ac:dyDescent="0.3">
      <c r="G3" s="170"/>
      <c r="H3" s="171" t="s">
        <v>186</v>
      </c>
      <c r="I3" s="171" t="s">
        <v>187</v>
      </c>
      <c r="J3" s="171" t="s">
        <v>188</v>
      </c>
      <c r="K3" s="171" t="s">
        <v>189</v>
      </c>
      <c r="L3" s="171" t="s">
        <v>190</v>
      </c>
      <c r="M3" s="171" t="s">
        <v>191</v>
      </c>
      <c r="N3" s="171" t="s">
        <v>192</v>
      </c>
      <c r="O3" s="171" t="s">
        <v>193</v>
      </c>
      <c r="P3" s="171" t="s">
        <v>194</v>
      </c>
      <c r="Q3" s="171" t="s">
        <v>195</v>
      </c>
      <c r="R3" s="171" t="s">
        <v>196</v>
      </c>
      <c r="S3" s="171" t="s">
        <v>197</v>
      </c>
    </row>
    <row r="4" spans="7:19" x14ac:dyDescent="0.3">
      <c r="G4" s="170" t="s">
        <v>198</v>
      </c>
      <c r="H4" s="169" t="s">
        <v>4</v>
      </c>
      <c r="I4" s="169" t="s">
        <v>4</v>
      </c>
      <c r="J4" s="169" t="s">
        <v>4</v>
      </c>
      <c r="K4" s="169" t="s">
        <v>4</v>
      </c>
      <c r="L4" s="169" t="s">
        <v>4</v>
      </c>
      <c r="M4" s="169" t="s">
        <v>4</v>
      </c>
      <c r="N4" s="169" t="s">
        <v>4</v>
      </c>
      <c r="O4" s="169" t="s">
        <v>4</v>
      </c>
      <c r="P4" s="169" t="s">
        <v>4</v>
      </c>
      <c r="Q4" s="169" t="s">
        <v>4</v>
      </c>
      <c r="R4" s="169" t="s">
        <v>4</v>
      </c>
      <c r="S4" s="169" t="s">
        <v>4</v>
      </c>
    </row>
    <row r="5" spans="7:19" x14ac:dyDescent="0.3">
      <c r="G5" s="170" t="s">
        <v>199</v>
      </c>
      <c r="H5" s="169" t="s">
        <v>4</v>
      </c>
      <c r="I5" s="169" t="s">
        <v>4</v>
      </c>
      <c r="J5" s="169" t="s">
        <v>4</v>
      </c>
      <c r="K5" s="169" t="s">
        <v>4</v>
      </c>
      <c r="L5" s="169" t="s">
        <v>4</v>
      </c>
      <c r="M5" s="169" t="s">
        <v>4</v>
      </c>
      <c r="N5" s="169" t="s">
        <v>4</v>
      </c>
      <c r="O5" s="169" t="s">
        <v>4</v>
      </c>
      <c r="P5" s="169" t="s">
        <v>4</v>
      </c>
      <c r="Q5" s="169" t="s">
        <v>4</v>
      </c>
      <c r="R5" s="169" t="s">
        <v>4</v>
      </c>
      <c r="S5" s="169" t="s">
        <v>4</v>
      </c>
    </row>
    <row r="6" spans="7:19" x14ac:dyDescent="0.3">
      <c r="G6" s="170" t="s">
        <v>200</v>
      </c>
      <c r="H6" s="169" t="s">
        <v>4</v>
      </c>
      <c r="I6" s="169" t="s">
        <v>4</v>
      </c>
      <c r="J6" s="169" t="s">
        <v>4</v>
      </c>
      <c r="K6" s="169" t="s">
        <v>4</v>
      </c>
      <c r="L6" s="169" t="s">
        <v>4</v>
      </c>
      <c r="M6" s="169" t="s">
        <v>4</v>
      </c>
      <c r="N6" s="169" t="s">
        <v>4</v>
      </c>
      <c r="O6" s="169" t="s">
        <v>4</v>
      </c>
      <c r="P6" s="169" t="s">
        <v>4</v>
      </c>
      <c r="Q6" s="169" t="s">
        <v>4</v>
      </c>
      <c r="R6" s="169" t="s">
        <v>4</v>
      </c>
      <c r="S6" s="169" t="s">
        <v>4</v>
      </c>
    </row>
  </sheetData>
  <phoneticPr fontId="23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8149FCDE3BE04EAC1DDD2084FC2483" ma:contentTypeVersion="12" ma:contentTypeDescription="Create a new document." ma:contentTypeScope="" ma:versionID="2cd0bd8f6886ea61b8e529c47db61c83">
  <xsd:schema xmlns:xsd="http://www.w3.org/2001/XMLSchema" xmlns:xs="http://www.w3.org/2001/XMLSchema" xmlns:p="http://schemas.microsoft.com/office/2006/metadata/properties" xmlns:ns2="317da1e5-850b-46af-b651-3131e6f0a262" xmlns:ns3="0007f469-d88a-45ef-99b9-a32be415f48b" targetNamespace="http://schemas.microsoft.com/office/2006/metadata/properties" ma:root="true" ma:fieldsID="893afe7d35165975391c88c1c0e8c309" ns2:_="" ns3:_="">
    <xsd:import namespace="317da1e5-850b-46af-b651-3131e6f0a262"/>
    <xsd:import namespace="0007f469-d88a-45ef-99b9-a32be415f4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7da1e5-850b-46af-b651-3131e6f0a2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07f469-d88a-45ef-99b9-a32be415f48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0ACE13-0EF3-4BC7-BD58-F0CE7241C5F5}">
  <ds:schemaRefs>
    <ds:schemaRef ds:uri="317da1e5-850b-46af-b651-3131e6f0a262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0007f469-d88a-45ef-99b9-a32be415f48b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F212EC0-D1CE-4A86-B353-A4F98175BF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11F8C5-AF68-48F5-931D-9AAE87CBC3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7da1e5-850b-46af-b651-3131e6f0a262"/>
    <ds:schemaRef ds:uri="0007f469-d88a-45ef-99b9-a32be415f4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Expressions Guide</vt:lpstr>
      <vt:lpstr>p4 expressions</vt:lpstr>
      <vt:lpstr>ep parameters</vt:lpstr>
      <vt:lpstr>Sheet1</vt:lpstr>
    </vt:vector>
  </TitlesOfParts>
  <Manager/>
  <Company>Anadarko Petroleum Corp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danbud</dc:creator>
  <cp:keywords/>
  <dc:description/>
  <cp:lastModifiedBy>Ramona Hill</cp:lastModifiedBy>
  <cp:revision/>
  <dcterms:created xsi:type="dcterms:W3CDTF">2011-05-05T21:21:57Z</dcterms:created>
  <dcterms:modified xsi:type="dcterms:W3CDTF">2024-11-28T23:20:30Z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0x010100B88149FCDE3BE04EAC1DDD2084FC2483</vt:lpwstr>
  </property>
</Properties>
</file>